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28" i="3" l="1"/>
  <c r="K32" i="3"/>
  <c r="K26" i="3"/>
  <c r="K25" i="3"/>
  <c r="K24" i="3"/>
  <c r="K21" i="3"/>
  <c r="K20" i="3"/>
  <c r="K19" i="3"/>
  <c r="K18" i="3"/>
  <c r="K17" i="3"/>
  <c r="K16" i="3"/>
  <c r="K13" i="3"/>
  <c r="K12" i="3"/>
  <c r="K10" i="3"/>
  <c r="K8" i="3"/>
  <c r="K7" i="3"/>
  <c r="K6" i="3"/>
  <c r="K5" i="3"/>
  <c r="L19" i="3" l="1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32" i="3"/>
  <c r="M32" i="3" s="1"/>
  <c r="L6" i="3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5" i="3"/>
  <c r="M5" i="3" s="1"/>
</calcChain>
</file>

<file path=xl/sharedStrings.xml><?xml version="1.0" encoding="utf-8"?>
<sst xmlns="http://schemas.openxmlformats.org/spreadsheetml/2006/main" count="259" uniqueCount="106">
  <si>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</si>
  <si>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</si>
  <si>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</si>
  <si>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</si>
  <si>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</si>
  <si>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</si>
  <si>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</si>
  <si>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</si>
  <si>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</si>
  <si>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</si>
  <si>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</si>
  <si>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</si>
  <si>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</si>
  <si>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</si>
  <si>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</si>
  <si>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</si>
  <si>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</si>
  <si>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</si>
  <si>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</si>
  <si>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</si>
  <si>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</si>
  <si>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</si>
  <si>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</si>
  <si>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</si>
  <si>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</si>
  <si>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</si>
  <si>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</si>
  <si>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</si>
  <si>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</si>
  <si>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</si>
  <si>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</si>
  <si>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</si>
  <si>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</si>
  <si>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</si>
  <si>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</si>
  <si>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</si>
  <si>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</si>
  <si>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</si>
  <si>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</si>
  <si>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</si>
  <si>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</si>
  <si>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</si>
  <si>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</si>
  <si>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</si>
  <si>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</si>
  <si>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</si>
  <si>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</si>
  <si>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</si>
  <si>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</si>
  <si>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</si>
  <si>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</si>
  <si>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</si>
  <si>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</si>
  <si>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</si>
  <si>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</si>
  <si>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</si>
  <si>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</si>
  <si>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</si>
  <si>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</si>
  <si>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</si>
  <si>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</si>
  <si>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</si>
  <si>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</si>
  <si>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</si>
  <si>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</si>
  <si>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</si>
  <si>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</si>
  <si>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</si>
  <si>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</si>
  <si>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</si>
  <si>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</si>
  <si>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</si>
  <si>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</si>
  <si>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</si>
  <si>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</si>
  <si>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</si>
  <si>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</si>
  <si>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</si>
  <si>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</si>
  <si>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</si>
  <si>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</si>
  <si>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</si>
  <si>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АО "ЮТЭК-Ханты-Мансийский район"</t>
  </si>
  <si>
    <r>
      <t xml:space="preserve"> текущая загрузка подстанции (данные контрольных замеров, зимний режимный день 18.12.2019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</si>
  <si>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IV квартал 2019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</si>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</sst>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56" t="s">
        <v>50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93.75" customHeight="1" x14ac:dyDescent="0.25">
      <c r="A2" s="57" t="s">
        <v>0</v>
      </c>
      <c r="B2" s="54" t="s">
        <v>1</v>
      </c>
      <c r="C2" s="54" t="s">
        <v>6</v>
      </c>
      <c r="D2" s="54" t="s">
        <v>7</v>
      </c>
      <c r="E2" s="54"/>
      <c r="F2" s="54" t="s">
        <v>4</v>
      </c>
      <c r="G2" s="54" t="s">
        <v>35</v>
      </c>
      <c r="H2" s="54" t="s">
        <v>37</v>
      </c>
      <c r="I2" s="54" t="s">
        <v>5</v>
      </c>
      <c r="J2" s="52" t="s">
        <v>33</v>
      </c>
    </row>
    <row r="3" spans="1:10" x14ac:dyDescent="0.25">
      <c r="A3" s="58"/>
      <c r="B3" s="55"/>
      <c r="C3" s="55"/>
      <c r="D3" s="24" t="s">
        <v>2</v>
      </c>
      <c r="E3" s="24" t="s">
        <v>3</v>
      </c>
      <c r="F3" s="55"/>
      <c r="G3" s="55"/>
      <c r="H3" s="55"/>
      <c r="I3" s="55"/>
      <c r="J3" s="53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49" t="s">
        <v>34</v>
      </c>
      <c r="B32" s="50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51" t="s">
        <v>36</v>
      </c>
      <c r="B34" s="51"/>
      <c r="C34" s="51"/>
      <c r="D34" s="51"/>
      <c r="E34" s="51"/>
      <c r="F34" s="51"/>
      <c r="G34" s="51"/>
      <c r="H34" s="51"/>
      <c r="I34" s="51"/>
      <c r="J34" s="51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I7" sqref="I7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85" customWidth="1"/>
    <col min="12" max="12" width="16.28515625" style="85" customWidth="1"/>
    <col min="13" max="13" width="28.42578125" style="86" customWidth="1"/>
    <col min="14" max="16384" width="9.140625" style="35"/>
  </cols>
  <sheetData>
    <row r="1" spans="1:13" ht="28.5" customHeight="1" x14ac:dyDescent="0.25">
      <c r="A1" s="64" t="s">
        <v>84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42.75" customHeight="1" x14ac:dyDescent="0.25">
      <c r="A2" s="61" t="s">
        <v>0</v>
      </c>
      <c r="B2" s="60" t="s">
        <v>71</v>
      </c>
      <c r="C2" s="65" t="s">
        <v>72</v>
      </c>
      <c r="D2" s="65" t="s">
        <v>77</v>
      </c>
      <c r="E2" s="66" t="s">
        <v>60</v>
      </c>
      <c r="F2" s="67"/>
      <c r="G2" s="60" t="s">
        <v>6</v>
      </c>
      <c r="H2" s="60" t="s">
        <v>7</v>
      </c>
      <c r="I2" s="60"/>
      <c r="J2" s="60" t="s">
        <v>83</v>
      </c>
      <c r="K2" s="60" t="s">
        <v>53</v>
      </c>
      <c r="L2" s="61" t="s">
        <v>76</v>
      </c>
      <c r="M2" s="62" t="s">
        <v>75</v>
      </c>
    </row>
    <row r="3" spans="1:13" ht="77.25" customHeight="1" x14ac:dyDescent="0.25">
      <c r="A3" s="63"/>
      <c r="B3" s="60"/>
      <c r="C3" s="68"/>
      <c r="D3" s="68"/>
      <c r="E3" s="69" t="s">
        <v>61</v>
      </c>
      <c r="F3" s="70" t="s">
        <v>62</v>
      </c>
      <c r="G3" s="60"/>
      <c r="H3" s="48" t="s">
        <v>2</v>
      </c>
      <c r="I3" s="48" t="s">
        <v>3</v>
      </c>
      <c r="J3" s="60"/>
      <c r="K3" s="60"/>
      <c r="L3" s="71"/>
      <c r="M3" s="72"/>
    </row>
    <row r="4" spans="1:13" ht="28.5" customHeight="1" x14ac:dyDescent="0.25">
      <c r="A4" s="73">
        <v>1</v>
      </c>
      <c r="B4" s="73">
        <v>2</v>
      </c>
      <c r="C4" s="73">
        <v>3</v>
      </c>
      <c r="D4" s="73">
        <v>4</v>
      </c>
      <c r="E4" s="73">
        <v>5</v>
      </c>
      <c r="F4" s="73">
        <v>6</v>
      </c>
      <c r="G4" s="73">
        <v>7</v>
      </c>
      <c r="H4" s="73">
        <v>8</v>
      </c>
      <c r="I4" s="73">
        <v>9</v>
      </c>
      <c r="J4" s="73">
        <v>10</v>
      </c>
      <c r="K4" s="73">
        <v>11</v>
      </c>
      <c r="L4" s="73">
        <v>12</v>
      </c>
      <c r="M4" s="73">
        <v>13</v>
      </c>
    </row>
    <row r="5" spans="1:13" ht="48" customHeight="1" x14ac:dyDescent="0.25">
      <c r="A5" s="48">
        <v>1</v>
      </c>
      <c r="B5" s="36" t="s">
        <v>10</v>
      </c>
      <c r="C5" s="42" t="s">
        <v>63</v>
      </c>
      <c r="D5" s="42" t="s">
        <v>63</v>
      </c>
      <c r="E5" s="42" t="s">
        <v>64</v>
      </c>
      <c r="F5" s="48" t="s">
        <v>85</v>
      </c>
      <c r="G5" s="48" t="s">
        <v>51</v>
      </c>
      <c r="H5" s="48">
        <v>40</v>
      </c>
      <c r="I5" s="48">
        <v>40</v>
      </c>
      <c r="J5" s="74">
        <v>22.09</v>
      </c>
      <c r="K5" s="46">
        <f>5.22985+0</f>
        <v>5.2298499999999999</v>
      </c>
      <c r="L5" s="37">
        <f>J5+K5</f>
        <v>27.319849999999999</v>
      </c>
      <c r="M5" s="41">
        <f>H5*0.98-L5</f>
        <v>11.880150000000004</v>
      </c>
    </row>
    <row r="6" spans="1:13" s="75" customFormat="1" ht="50.25" customHeight="1" x14ac:dyDescent="0.25">
      <c r="A6" s="43">
        <v>2</v>
      </c>
      <c r="B6" s="44" t="s">
        <v>56</v>
      </c>
      <c r="C6" s="42" t="s">
        <v>63</v>
      </c>
      <c r="D6" s="42" t="s">
        <v>63</v>
      </c>
      <c r="E6" s="42" t="s">
        <v>64</v>
      </c>
      <c r="F6" s="42" t="s">
        <v>86</v>
      </c>
      <c r="G6" s="43" t="s">
        <v>22</v>
      </c>
      <c r="H6" s="43">
        <v>25</v>
      </c>
      <c r="I6" s="43">
        <v>25</v>
      </c>
      <c r="J6" s="74">
        <v>16.393000000000001</v>
      </c>
      <c r="K6" s="45">
        <f>0</f>
        <v>0</v>
      </c>
      <c r="L6" s="37">
        <f t="shared" ref="L6:L32" si="0">J6+K6</f>
        <v>16.393000000000001</v>
      </c>
      <c r="M6" s="41">
        <f t="shared" ref="M6:M32" si="1">H6*0.98-L6</f>
        <v>8.1069999999999993</v>
      </c>
    </row>
    <row r="7" spans="1:13" s="75" customFormat="1" ht="48.75" customHeight="1" x14ac:dyDescent="0.25">
      <c r="A7" s="43">
        <v>3</v>
      </c>
      <c r="B7" s="44" t="s">
        <v>14</v>
      </c>
      <c r="C7" s="42" t="s">
        <v>63</v>
      </c>
      <c r="D7" s="42" t="s">
        <v>63</v>
      </c>
      <c r="E7" s="42" t="s">
        <v>64</v>
      </c>
      <c r="F7" s="42" t="s">
        <v>86</v>
      </c>
      <c r="G7" s="43" t="s">
        <v>22</v>
      </c>
      <c r="H7" s="43">
        <v>25</v>
      </c>
      <c r="I7" s="43">
        <v>25</v>
      </c>
      <c r="J7" s="74">
        <v>18.143000000000001</v>
      </c>
      <c r="K7" s="45">
        <f>0.01</f>
        <v>0.01</v>
      </c>
      <c r="L7" s="37">
        <f t="shared" si="0"/>
        <v>18.153000000000002</v>
      </c>
      <c r="M7" s="41">
        <f t="shared" si="1"/>
        <v>6.3469999999999978</v>
      </c>
    </row>
    <row r="8" spans="1:13" s="75" customFormat="1" ht="52.5" customHeight="1" x14ac:dyDescent="0.25">
      <c r="A8" s="43">
        <v>4</v>
      </c>
      <c r="B8" s="44" t="s">
        <v>54</v>
      </c>
      <c r="C8" s="42" t="s">
        <v>63</v>
      </c>
      <c r="D8" s="42" t="s">
        <v>63</v>
      </c>
      <c r="E8" s="42" t="s">
        <v>64</v>
      </c>
      <c r="F8" s="42" t="s">
        <v>86</v>
      </c>
      <c r="G8" s="43" t="s">
        <v>22</v>
      </c>
      <c r="H8" s="43">
        <v>16</v>
      </c>
      <c r="I8" s="43">
        <v>16</v>
      </c>
      <c r="J8" s="74">
        <v>15.378</v>
      </c>
      <c r="K8" s="45">
        <f>0</f>
        <v>0</v>
      </c>
      <c r="L8" s="37">
        <f t="shared" si="0"/>
        <v>15.378</v>
      </c>
      <c r="M8" s="41">
        <f t="shared" si="1"/>
        <v>0.3019999999999996</v>
      </c>
    </row>
    <row r="9" spans="1:13" ht="70.5" customHeight="1" x14ac:dyDescent="0.25">
      <c r="A9" s="48">
        <v>5</v>
      </c>
      <c r="B9" s="36" t="s">
        <v>29</v>
      </c>
      <c r="C9" s="42" t="s">
        <v>63</v>
      </c>
      <c r="D9" s="42" t="s">
        <v>63</v>
      </c>
      <c r="E9" s="42" t="s">
        <v>64</v>
      </c>
      <c r="F9" s="42" t="s">
        <v>87</v>
      </c>
      <c r="G9" s="48" t="s">
        <v>25</v>
      </c>
      <c r="H9" s="48">
        <v>40</v>
      </c>
      <c r="I9" s="48">
        <v>40</v>
      </c>
      <c r="J9" s="74">
        <v>2.5539999999999998</v>
      </c>
      <c r="K9" s="38">
        <v>0.25</v>
      </c>
      <c r="L9" s="37">
        <f t="shared" si="0"/>
        <v>2.8039999999999998</v>
      </c>
      <c r="M9" s="41">
        <f t="shared" si="1"/>
        <v>36.396000000000001</v>
      </c>
    </row>
    <row r="10" spans="1:13" ht="68.25" customHeight="1" x14ac:dyDescent="0.25">
      <c r="A10" s="48">
        <v>6</v>
      </c>
      <c r="B10" s="36" t="s">
        <v>30</v>
      </c>
      <c r="C10" s="42" t="s">
        <v>63</v>
      </c>
      <c r="D10" s="42" t="s">
        <v>63</v>
      </c>
      <c r="E10" s="42" t="s">
        <v>64</v>
      </c>
      <c r="F10" s="42" t="s">
        <v>87</v>
      </c>
      <c r="G10" s="48" t="s">
        <v>26</v>
      </c>
      <c r="H10" s="48">
        <v>10</v>
      </c>
      <c r="I10" s="48">
        <v>10</v>
      </c>
      <c r="J10" s="74">
        <v>1.7190000000000001</v>
      </c>
      <c r="K10" s="38">
        <f>0.015</f>
        <v>1.4999999999999999E-2</v>
      </c>
      <c r="L10" s="37">
        <f t="shared" si="0"/>
        <v>1.734</v>
      </c>
      <c r="M10" s="41">
        <f t="shared" si="1"/>
        <v>8.0660000000000007</v>
      </c>
    </row>
    <row r="11" spans="1:13" ht="45" customHeight="1" x14ac:dyDescent="0.25">
      <c r="A11" s="48">
        <v>7</v>
      </c>
      <c r="B11" s="36" t="s">
        <v>43</v>
      </c>
      <c r="C11" s="42" t="s">
        <v>63</v>
      </c>
      <c r="D11" s="42" t="s">
        <v>65</v>
      </c>
      <c r="E11" s="42" t="s">
        <v>64</v>
      </c>
      <c r="F11" s="42" t="s">
        <v>66</v>
      </c>
      <c r="G11" s="48" t="s">
        <v>24</v>
      </c>
      <c r="H11" s="48">
        <v>25</v>
      </c>
      <c r="I11" s="48">
        <v>25</v>
      </c>
      <c r="J11" s="74">
        <v>10.629</v>
      </c>
      <c r="K11" s="38">
        <v>5.0000000000000001E-3</v>
      </c>
      <c r="L11" s="37">
        <f t="shared" si="0"/>
        <v>10.634</v>
      </c>
      <c r="M11" s="41">
        <f t="shared" si="1"/>
        <v>13.866</v>
      </c>
    </row>
    <row r="12" spans="1:13" ht="52.5" customHeight="1" x14ac:dyDescent="0.25">
      <c r="A12" s="48">
        <v>8</v>
      </c>
      <c r="B12" s="36" t="s">
        <v>58</v>
      </c>
      <c r="C12" s="42" t="s">
        <v>63</v>
      </c>
      <c r="D12" s="42" t="s">
        <v>65</v>
      </c>
      <c r="E12" s="42" t="s">
        <v>64</v>
      </c>
      <c r="F12" s="42" t="s">
        <v>88</v>
      </c>
      <c r="G12" s="48" t="s">
        <v>25</v>
      </c>
      <c r="H12" s="48">
        <v>16</v>
      </c>
      <c r="I12" s="48">
        <v>16</v>
      </c>
      <c r="J12" s="74">
        <v>15.074999999999999</v>
      </c>
      <c r="K12" s="38">
        <f>3.14545+0.43</f>
        <v>3.57545</v>
      </c>
      <c r="L12" s="37">
        <f t="shared" si="0"/>
        <v>18.650449999999999</v>
      </c>
      <c r="M12" s="41">
        <f t="shared" si="1"/>
        <v>-2.9704499999999996</v>
      </c>
    </row>
    <row r="13" spans="1:13" ht="57.75" customHeight="1" x14ac:dyDescent="0.25">
      <c r="A13" s="48">
        <v>9</v>
      </c>
      <c r="B13" s="36" t="s">
        <v>15</v>
      </c>
      <c r="C13" s="42" t="s">
        <v>63</v>
      </c>
      <c r="D13" s="42" t="s">
        <v>65</v>
      </c>
      <c r="E13" s="42" t="s">
        <v>64</v>
      </c>
      <c r="F13" s="42" t="s">
        <v>89</v>
      </c>
      <c r="G13" s="48" t="s">
        <v>23</v>
      </c>
      <c r="H13" s="48">
        <v>25</v>
      </c>
      <c r="I13" s="48">
        <v>25</v>
      </c>
      <c r="J13" s="74">
        <v>3.28</v>
      </c>
      <c r="K13" s="38">
        <f>0.115+0.045</f>
        <v>0.16</v>
      </c>
      <c r="L13" s="37">
        <f t="shared" si="0"/>
        <v>3.44</v>
      </c>
      <c r="M13" s="41">
        <f t="shared" si="1"/>
        <v>21.06</v>
      </c>
    </row>
    <row r="14" spans="1:13" ht="53.25" customHeight="1" x14ac:dyDescent="0.25">
      <c r="A14" s="48">
        <v>10</v>
      </c>
      <c r="B14" s="36" t="s">
        <v>17</v>
      </c>
      <c r="C14" s="42" t="s">
        <v>63</v>
      </c>
      <c r="D14" s="42" t="s">
        <v>65</v>
      </c>
      <c r="E14" s="42" t="s">
        <v>64</v>
      </c>
      <c r="F14" s="42" t="s">
        <v>90</v>
      </c>
      <c r="G14" s="48" t="s">
        <v>26</v>
      </c>
      <c r="H14" s="48">
        <v>6.3</v>
      </c>
      <c r="I14" s="48">
        <v>6.3</v>
      </c>
      <c r="J14" s="74">
        <v>2.3330000000000002</v>
      </c>
      <c r="K14" s="38">
        <v>0.87</v>
      </c>
      <c r="L14" s="37">
        <f t="shared" si="0"/>
        <v>3.2030000000000003</v>
      </c>
      <c r="M14" s="41">
        <f t="shared" si="1"/>
        <v>2.9709999999999992</v>
      </c>
    </row>
    <row r="15" spans="1:13" ht="42.75" customHeight="1" x14ac:dyDescent="0.25">
      <c r="A15" s="48">
        <v>11</v>
      </c>
      <c r="B15" s="36" t="s">
        <v>18</v>
      </c>
      <c r="C15" s="42" t="s">
        <v>63</v>
      </c>
      <c r="D15" s="42" t="s">
        <v>65</v>
      </c>
      <c r="E15" s="42" t="s">
        <v>64</v>
      </c>
      <c r="F15" s="42" t="s">
        <v>91</v>
      </c>
      <c r="G15" s="48" t="s">
        <v>26</v>
      </c>
      <c r="H15" s="48">
        <v>6.3</v>
      </c>
      <c r="I15" s="48">
        <v>6.3</v>
      </c>
      <c r="J15" s="74">
        <v>2.347</v>
      </c>
      <c r="K15" s="38">
        <v>0</v>
      </c>
      <c r="L15" s="37">
        <f t="shared" si="0"/>
        <v>2.347</v>
      </c>
      <c r="M15" s="41">
        <f t="shared" si="1"/>
        <v>3.8269999999999995</v>
      </c>
    </row>
    <row r="16" spans="1:13" ht="46.5" customHeight="1" x14ac:dyDescent="0.25">
      <c r="A16" s="48">
        <v>12</v>
      </c>
      <c r="B16" s="44" t="s">
        <v>55</v>
      </c>
      <c r="C16" s="42" t="s">
        <v>63</v>
      </c>
      <c r="D16" s="42" t="s">
        <v>65</v>
      </c>
      <c r="E16" s="42" t="s">
        <v>64</v>
      </c>
      <c r="F16" s="42" t="s">
        <v>92</v>
      </c>
      <c r="G16" s="48" t="s">
        <v>26</v>
      </c>
      <c r="H16" s="48">
        <v>2.5</v>
      </c>
      <c r="I16" s="48">
        <v>2.5</v>
      </c>
      <c r="J16" s="74">
        <v>1.4530000000000001</v>
      </c>
      <c r="K16" s="38">
        <f>1.649+0.06</f>
        <v>1.7090000000000001</v>
      </c>
      <c r="L16" s="37">
        <f t="shared" si="0"/>
        <v>3.1619999999999999</v>
      </c>
      <c r="M16" s="41">
        <f t="shared" si="1"/>
        <v>-0.71199999999999974</v>
      </c>
    </row>
    <row r="17" spans="1:13" ht="38.25" customHeight="1" x14ac:dyDescent="0.25">
      <c r="A17" s="48">
        <v>13</v>
      </c>
      <c r="B17" s="36" t="s">
        <v>19</v>
      </c>
      <c r="C17" s="42" t="s">
        <v>63</v>
      </c>
      <c r="D17" s="42" t="s">
        <v>65</v>
      </c>
      <c r="E17" s="42" t="s">
        <v>64</v>
      </c>
      <c r="F17" s="42" t="s">
        <v>93</v>
      </c>
      <c r="G17" s="48" t="s">
        <v>26</v>
      </c>
      <c r="H17" s="48">
        <v>2.5</v>
      </c>
      <c r="I17" s="48">
        <v>2.5</v>
      </c>
      <c r="J17" s="74">
        <v>1.494</v>
      </c>
      <c r="K17" s="38">
        <f>0.008+0.06</f>
        <v>6.8000000000000005E-2</v>
      </c>
      <c r="L17" s="37">
        <f t="shared" si="0"/>
        <v>1.5620000000000001</v>
      </c>
      <c r="M17" s="41">
        <f t="shared" si="1"/>
        <v>0.88800000000000012</v>
      </c>
    </row>
    <row r="18" spans="1:13" ht="47.25" customHeight="1" x14ac:dyDescent="0.25">
      <c r="A18" s="48">
        <v>14</v>
      </c>
      <c r="B18" s="36" t="s">
        <v>20</v>
      </c>
      <c r="C18" s="42" t="s">
        <v>63</v>
      </c>
      <c r="D18" s="42" t="s">
        <v>65</v>
      </c>
      <c r="E18" s="42" t="s">
        <v>64</v>
      </c>
      <c r="F18" s="42" t="s">
        <v>94</v>
      </c>
      <c r="G18" s="48" t="s">
        <v>26</v>
      </c>
      <c r="H18" s="48">
        <v>1.6</v>
      </c>
      <c r="I18" s="48">
        <v>1.6</v>
      </c>
      <c r="J18" s="74">
        <v>0.79100000000000004</v>
      </c>
      <c r="K18" s="38">
        <f>0.1+0.075</f>
        <v>0.17499999999999999</v>
      </c>
      <c r="L18" s="37">
        <f t="shared" si="0"/>
        <v>0.96599999999999997</v>
      </c>
      <c r="M18" s="41">
        <f t="shared" si="1"/>
        <v>0.60200000000000009</v>
      </c>
    </row>
    <row r="19" spans="1:13" ht="28.5" customHeight="1" x14ac:dyDescent="0.25">
      <c r="A19" s="48">
        <v>15</v>
      </c>
      <c r="B19" s="36" t="s">
        <v>44</v>
      </c>
      <c r="C19" s="42" t="s">
        <v>63</v>
      </c>
      <c r="D19" s="42" t="s">
        <v>65</v>
      </c>
      <c r="E19" s="42" t="s">
        <v>64</v>
      </c>
      <c r="F19" s="42" t="s">
        <v>95</v>
      </c>
      <c r="G19" s="48" t="s">
        <v>26</v>
      </c>
      <c r="H19" s="48">
        <v>1.6</v>
      </c>
      <c r="I19" s="48">
        <v>1.6</v>
      </c>
      <c r="J19" s="74">
        <v>0.875</v>
      </c>
      <c r="K19" s="38">
        <f>0+0.015</f>
        <v>1.4999999999999999E-2</v>
      </c>
      <c r="L19" s="37">
        <f t="shared" si="0"/>
        <v>0.89</v>
      </c>
      <c r="M19" s="41">
        <f t="shared" si="1"/>
        <v>0.67800000000000005</v>
      </c>
    </row>
    <row r="20" spans="1:13" ht="44.25" customHeight="1" x14ac:dyDescent="0.25">
      <c r="A20" s="48">
        <v>16</v>
      </c>
      <c r="B20" s="36" t="s">
        <v>28</v>
      </c>
      <c r="C20" s="42" t="s">
        <v>63</v>
      </c>
      <c r="D20" s="42" t="s">
        <v>67</v>
      </c>
      <c r="E20" s="42" t="s">
        <v>64</v>
      </c>
      <c r="F20" s="42" t="s">
        <v>96</v>
      </c>
      <c r="G20" s="48" t="s">
        <v>22</v>
      </c>
      <c r="H20" s="48">
        <v>6.3</v>
      </c>
      <c r="I20" s="48"/>
      <c r="J20" s="74">
        <v>2.1000000000000001E-2</v>
      </c>
      <c r="K20" s="38">
        <f>0.111</f>
        <v>0.111</v>
      </c>
      <c r="L20" s="37">
        <f t="shared" si="0"/>
        <v>0.13200000000000001</v>
      </c>
      <c r="M20" s="41">
        <f t="shared" si="1"/>
        <v>6.0419999999999998</v>
      </c>
    </row>
    <row r="21" spans="1:13" ht="74.25" customHeight="1" x14ac:dyDescent="0.25">
      <c r="A21" s="48">
        <v>17</v>
      </c>
      <c r="B21" s="36" t="s">
        <v>11</v>
      </c>
      <c r="C21" s="42" t="s">
        <v>63</v>
      </c>
      <c r="D21" s="42" t="s">
        <v>67</v>
      </c>
      <c r="E21" s="42" t="s">
        <v>64</v>
      </c>
      <c r="F21" s="42" t="s">
        <v>97</v>
      </c>
      <c r="G21" s="48" t="s">
        <v>22</v>
      </c>
      <c r="H21" s="48">
        <v>25</v>
      </c>
      <c r="I21" s="48">
        <v>25</v>
      </c>
      <c r="J21" s="74">
        <v>8.7080000000000002</v>
      </c>
      <c r="K21" s="38">
        <f>2.8</f>
        <v>2.8</v>
      </c>
      <c r="L21" s="37">
        <f t="shared" si="0"/>
        <v>11.507999999999999</v>
      </c>
      <c r="M21" s="41">
        <f t="shared" si="1"/>
        <v>12.992000000000001</v>
      </c>
    </row>
    <row r="22" spans="1:13" ht="44.25" customHeight="1" x14ac:dyDescent="0.25">
      <c r="A22" s="48">
        <v>18</v>
      </c>
      <c r="B22" s="36" t="s">
        <v>12</v>
      </c>
      <c r="C22" s="42" t="s">
        <v>63</v>
      </c>
      <c r="D22" s="42" t="s">
        <v>67</v>
      </c>
      <c r="E22" s="42" t="s">
        <v>64</v>
      </c>
      <c r="F22" s="42" t="s">
        <v>98</v>
      </c>
      <c r="G22" s="48" t="s">
        <v>22</v>
      </c>
      <c r="H22" s="48">
        <v>2.5</v>
      </c>
      <c r="I22" s="48">
        <v>2.5</v>
      </c>
      <c r="J22" s="74">
        <v>0.42199999999999999</v>
      </c>
      <c r="K22" s="38">
        <v>0</v>
      </c>
      <c r="L22" s="37">
        <f t="shared" si="0"/>
        <v>0.42199999999999999</v>
      </c>
      <c r="M22" s="41">
        <f t="shared" si="1"/>
        <v>2.028</v>
      </c>
    </row>
    <row r="23" spans="1:13" ht="49.5" customHeight="1" x14ac:dyDescent="0.25">
      <c r="A23" s="48">
        <v>19</v>
      </c>
      <c r="B23" s="36" t="s">
        <v>52</v>
      </c>
      <c r="C23" s="42" t="s">
        <v>63</v>
      </c>
      <c r="D23" s="42" t="s">
        <v>67</v>
      </c>
      <c r="E23" s="42" t="s">
        <v>64</v>
      </c>
      <c r="F23" s="42" t="s">
        <v>99</v>
      </c>
      <c r="G23" s="48" t="s">
        <v>22</v>
      </c>
      <c r="H23" s="48">
        <v>6.3</v>
      </c>
      <c r="I23" s="48">
        <v>6.3</v>
      </c>
      <c r="J23" s="74">
        <v>2.3050000000000002</v>
      </c>
      <c r="K23" s="38">
        <v>0</v>
      </c>
      <c r="L23" s="37">
        <f t="shared" si="0"/>
        <v>2.3050000000000002</v>
      </c>
      <c r="M23" s="41">
        <f t="shared" si="1"/>
        <v>3.8689999999999993</v>
      </c>
    </row>
    <row r="24" spans="1:13" ht="43.5" customHeight="1" x14ac:dyDescent="0.25">
      <c r="A24" s="48">
        <v>20</v>
      </c>
      <c r="B24" s="36" t="s">
        <v>45</v>
      </c>
      <c r="C24" s="42" t="s">
        <v>63</v>
      </c>
      <c r="D24" s="42" t="s">
        <v>67</v>
      </c>
      <c r="E24" s="42" t="s">
        <v>64</v>
      </c>
      <c r="F24" s="42" t="s">
        <v>100</v>
      </c>
      <c r="G24" s="48" t="s">
        <v>22</v>
      </c>
      <c r="H24" s="48">
        <v>25</v>
      </c>
      <c r="I24" s="48">
        <v>25</v>
      </c>
      <c r="J24" s="74">
        <v>14.6</v>
      </c>
      <c r="K24" s="38">
        <f>7.0113+1.0451</f>
        <v>8.0564</v>
      </c>
      <c r="L24" s="37">
        <f t="shared" si="0"/>
        <v>22.656399999999998</v>
      </c>
      <c r="M24" s="41">
        <f t="shared" si="1"/>
        <v>1.8436000000000021</v>
      </c>
    </row>
    <row r="25" spans="1:13" ht="38.25" customHeight="1" x14ac:dyDescent="0.25">
      <c r="A25" s="48">
        <v>21</v>
      </c>
      <c r="B25" s="36" t="s">
        <v>38</v>
      </c>
      <c r="C25" s="42" t="s">
        <v>68</v>
      </c>
      <c r="D25" s="42" t="s">
        <v>81</v>
      </c>
      <c r="E25" s="42" t="s">
        <v>64</v>
      </c>
      <c r="F25" s="42" t="s">
        <v>101</v>
      </c>
      <c r="G25" s="48" t="s">
        <v>26</v>
      </c>
      <c r="H25" s="48">
        <v>4</v>
      </c>
      <c r="I25" s="48">
        <v>4</v>
      </c>
      <c r="J25" s="74">
        <v>1.1599999999999999</v>
      </c>
      <c r="K25" s="38">
        <f>0.3654+0.03</f>
        <v>0.39539999999999997</v>
      </c>
      <c r="L25" s="37">
        <f t="shared" si="0"/>
        <v>1.5553999999999999</v>
      </c>
      <c r="M25" s="41">
        <f t="shared" si="1"/>
        <v>2.3646000000000003</v>
      </c>
    </row>
    <row r="26" spans="1:13" ht="35.25" customHeight="1" x14ac:dyDescent="0.25">
      <c r="A26" s="48">
        <v>22</v>
      </c>
      <c r="B26" s="36" t="s">
        <v>39</v>
      </c>
      <c r="C26" s="42" t="s">
        <v>68</v>
      </c>
      <c r="D26" s="42" t="s">
        <v>81</v>
      </c>
      <c r="E26" s="42" t="s">
        <v>64</v>
      </c>
      <c r="F26" s="42" t="s">
        <v>101</v>
      </c>
      <c r="G26" s="48" t="s">
        <v>27</v>
      </c>
      <c r="H26" s="48">
        <v>10</v>
      </c>
      <c r="I26" s="48">
        <v>10</v>
      </c>
      <c r="J26" s="74">
        <v>2.52</v>
      </c>
      <c r="K26" s="38">
        <f>3.1599+0.185</f>
        <v>3.3449</v>
      </c>
      <c r="L26" s="37">
        <f t="shared" si="0"/>
        <v>5.8649000000000004</v>
      </c>
      <c r="M26" s="41">
        <f t="shared" si="1"/>
        <v>3.9351000000000003</v>
      </c>
    </row>
    <row r="27" spans="1:13" ht="39" customHeight="1" x14ac:dyDescent="0.25">
      <c r="A27" s="48">
        <v>23</v>
      </c>
      <c r="B27" s="36" t="s">
        <v>40</v>
      </c>
      <c r="C27" s="42" t="s">
        <v>68</v>
      </c>
      <c r="D27" s="42" t="s">
        <v>81</v>
      </c>
      <c r="E27" s="42" t="s">
        <v>64</v>
      </c>
      <c r="F27" s="42" t="s">
        <v>101</v>
      </c>
      <c r="G27" s="48" t="s">
        <v>27</v>
      </c>
      <c r="H27" s="48">
        <v>2.5</v>
      </c>
      <c r="I27" s="48">
        <v>2.5</v>
      </c>
      <c r="J27" s="74">
        <v>0.74</v>
      </c>
      <c r="K27" s="38">
        <v>0</v>
      </c>
      <c r="L27" s="37">
        <f t="shared" si="0"/>
        <v>0.74</v>
      </c>
      <c r="M27" s="41">
        <f t="shared" si="1"/>
        <v>1.7100000000000002</v>
      </c>
    </row>
    <row r="28" spans="1:13" ht="44.25" customHeight="1" x14ac:dyDescent="0.25">
      <c r="A28" s="48">
        <v>24</v>
      </c>
      <c r="B28" s="36" t="s">
        <v>41</v>
      </c>
      <c r="C28" s="42" t="s">
        <v>68</v>
      </c>
      <c r="D28" s="42" t="s">
        <v>81</v>
      </c>
      <c r="E28" s="42" t="s">
        <v>64</v>
      </c>
      <c r="F28" s="42" t="s">
        <v>101</v>
      </c>
      <c r="G28" s="48" t="s">
        <v>26</v>
      </c>
      <c r="H28" s="48">
        <v>6.3</v>
      </c>
      <c r="I28" s="48">
        <v>6.3</v>
      </c>
      <c r="J28" s="74">
        <v>0.70799999999999996</v>
      </c>
      <c r="K28" s="38">
        <f>0.06</f>
        <v>0.06</v>
      </c>
      <c r="L28" s="37">
        <f t="shared" si="0"/>
        <v>0.76800000000000002</v>
      </c>
      <c r="M28" s="41">
        <f t="shared" si="1"/>
        <v>5.4059999999999997</v>
      </c>
    </row>
    <row r="29" spans="1:13" ht="43.5" customHeight="1" x14ac:dyDescent="0.25">
      <c r="A29" s="48">
        <v>25</v>
      </c>
      <c r="B29" s="36" t="s">
        <v>16</v>
      </c>
      <c r="C29" s="42" t="s">
        <v>63</v>
      </c>
      <c r="D29" s="42" t="s">
        <v>69</v>
      </c>
      <c r="E29" s="42" t="s">
        <v>64</v>
      </c>
      <c r="F29" s="42" t="s">
        <v>102</v>
      </c>
      <c r="G29" s="48" t="s">
        <v>42</v>
      </c>
      <c r="H29" s="48">
        <v>16</v>
      </c>
      <c r="I29" s="48">
        <v>16</v>
      </c>
      <c r="J29" s="74">
        <v>4.2939999999999996</v>
      </c>
      <c r="K29" s="38">
        <v>2.08779</v>
      </c>
      <c r="L29" s="37">
        <f t="shared" si="0"/>
        <v>6.3817899999999996</v>
      </c>
      <c r="M29" s="41">
        <f t="shared" si="1"/>
        <v>9.298210000000001</v>
      </c>
    </row>
    <row r="30" spans="1:13" ht="44.25" customHeight="1" x14ac:dyDescent="0.25">
      <c r="A30" s="48">
        <v>26</v>
      </c>
      <c r="B30" s="36" t="s">
        <v>9</v>
      </c>
      <c r="C30" s="42" t="s">
        <v>63</v>
      </c>
      <c r="D30" s="42" t="s">
        <v>70</v>
      </c>
      <c r="E30" s="42" t="s">
        <v>64</v>
      </c>
      <c r="F30" s="42" t="s">
        <v>103</v>
      </c>
      <c r="G30" s="48" t="s">
        <v>22</v>
      </c>
      <c r="H30" s="48">
        <v>2.5</v>
      </c>
      <c r="I30" s="48">
        <v>2.5</v>
      </c>
      <c r="J30" s="74">
        <v>0.48199999999999998</v>
      </c>
      <c r="K30" s="38">
        <v>7.7000000000000013E-2</v>
      </c>
      <c r="L30" s="37">
        <f t="shared" si="0"/>
        <v>0.55899999999999994</v>
      </c>
      <c r="M30" s="41">
        <f t="shared" si="1"/>
        <v>1.8910000000000002</v>
      </c>
    </row>
    <row r="31" spans="1:13" ht="45" customHeight="1" x14ac:dyDescent="0.25">
      <c r="A31" s="48">
        <v>27</v>
      </c>
      <c r="B31" s="36" t="s">
        <v>59</v>
      </c>
      <c r="C31" s="42" t="s">
        <v>63</v>
      </c>
      <c r="D31" s="42" t="s">
        <v>81</v>
      </c>
      <c r="E31" s="42" t="s">
        <v>64</v>
      </c>
      <c r="F31" s="42" t="s">
        <v>104</v>
      </c>
      <c r="G31" s="48" t="s">
        <v>27</v>
      </c>
      <c r="H31" s="48">
        <v>6.3</v>
      </c>
      <c r="I31" s="48">
        <v>6.3</v>
      </c>
      <c r="J31" s="74">
        <v>1.56</v>
      </c>
      <c r="K31" s="38">
        <v>2.4870999999999999</v>
      </c>
      <c r="L31" s="37">
        <f t="shared" si="0"/>
        <v>4.0471000000000004</v>
      </c>
      <c r="M31" s="41">
        <f t="shared" si="1"/>
        <v>2.1268999999999991</v>
      </c>
    </row>
    <row r="32" spans="1:13" ht="45" customHeight="1" x14ac:dyDescent="0.25">
      <c r="A32" s="48">
        <v>28</v>
      </c>
      <c r="B32" s="36" t="s">
        <v>79</v>
      </c>
      <c r="C32" s="42" t="s">
        <v>63</v>
      </c>
      <c r="D32" s="42" t="s">
        <v>82</v>
      </c>
      <c r="E32" s="42" t="s">
        <v>64</v>
      </c>
      <c r="F32" s="42" t="s">
        <v>105</v>
      </c>
      <c r="G32" s="48" t="s">
        <v>26</v>
      </c>
      <c r="H32" s="48">
        <v>2.5</v>
      </c>
      <c r="I32" s="48">
        <v>2.5</v>
      </c>
      <c r="J32" s="74">
        <v>0.71699999999999997</v>
      </c>
      <c r="K32" s="38">
        <f>0.654+0.02</f>
        <v>0.67400000000000004</v>
      </c>
      <c r="L32" s="37">
        <f t="shared" si="0"/>
        <v>1.391</v>
      </c>
      <c r="M32" s="41">
        <f t="shared" si="1"/>
        <v>1.0590000000000002</v>
      </c>
    </row>
    <row r="33" spans="1:13" ht="28.5" customHeight="1" x14ac:dyDescent="0.25">
      <c r="A33" s="76"/>
      <c r="B33" s="33"/>
      <c r="C33" s="33"/>
      <c r="D33" s="33"/>
      <c r="E33" s="33"/>
      <c r="F33" s="33"/>
      <c r="G33" s="76"/>
      <c r="H33" s="76"/>
      <c r="I33" s="76"/>
      <c r="J33" s="47"/>
      <c r="K33" s="77"/>
      <c r="L33" s="77"/>
      <c r="M33" s="78"/>
    </row>
    <row r="34" spans="1:13" ht="28.5" customHeight="1" x14ac:dyDescent="0.25">
      <c r="A34" s="35" t="s">
        <v>57</v>
      </c>
      <c r="B34" s="79"/>
      <c r="C34" s="79"/>
      <c r="D34" s="79"/>
      <c r="E34" s="79"/>
      <c r="F34" s="79"/>
      <c r="G34" s="79"/>
      <c r="H34" s="79"/>
      <c r="I34" s="79"/>
      <c r="J34" s="80"/>
      <c r="K34" s="79"/>
      <c r="L34" s="79"/>
      <c r="M34" s="81"/>
    </row>
    <row r="35" spans="1:13" ht="15" x14ac:dyDescent="0.25">
      <c r="A35" s="39" t="s">
        <v>73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5"/>
    </row>
    <row r="36" spans="1:13" ht="15" x14ac:dyDescent="0.25">
      <c r="A36" s="35" t="s">
        <v>74</v>
      </c>
      <c r="J36" s="35"/>
      <c r="K36" s="35"/>
      <c r="L36" s="35"/>
      <c r="M36" s="82"/>
    </row>
    <row r="37" spans="1:13" s="83" customFormat="1" ht="15" x14ac:dyDescent="0.25">
      <c r="A37" s="40" t="s">
        <v>78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39"/>
    </row>
    <row r="38" spans="1:13" s="84" customFormat="1" ht="60.75" customHeight="1" x14ac:dyDescent="0.25">
      <c r="A38" s="59" t="s">
        <v>80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</row>
    <row r="39" spans="1:13" ht="28.5" customHeight="1" x14ac:dyDescent="0.25"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81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K2:K3"/>
    <mergeCell ref="J2:J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2025-09-09T03:10:33Z</dcterms:modified>
</cp:coreProperties>
</file>