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445" windowWidth="14805" windowHeight="5670"/>
  </bookViews>
  <sheets>
    <sheet name="Сведения о договорах" sheetId="3" r:id="rId1"/>
    <sheet name="Сведения о товарах РФ" sheetId="4" r:id="rId2"/>
  </sheets>
  <definedNames>
    <definedName name="_xlnm.Print_Area" localSheetId="0">'Сведения о договорах'!$A$1:$F$45</definedName>
    <definedName name="_xlnm.Print_Area" localSheetId="1">'Сведения о товарах РФ'!$A$1:$G$11</definedName>
  </definedNames>
  <calcPr calcId="145621" refMode="R1C1"/>
</workbook>
</file>

<file path=xl/calcChain.xml><?xml version="1.0" encoding="utf-8"?>
<calcChain xmlns="http://schemas.openxmlformats.org/spreadsheetml/2006/main">
  <c r="F40" i="3" l="1"/>
  <c r="E22" i="3" l="1"/>
  <c r="F22" i="3"/>
  <c r="E33" i="3"/>
  <c r="E37" i="3"/>
  <c r="E41" i="3" l="1"/>
  <c r="E34" i="3" l="1"/>
  <c r="F34" i="3" l="1"/>
  <c r="F23" i="3" l="1"/>
  <c r="E23" i="3" l="1"/>
  <c r="E35" i="3" s="1"/>
  <c r="E40" i="3"/>
  <c r="F38" i="3" l="1"/>
  <c r="F39" i="3"/>
  <c r="F37" i="3"/>
  <c r="E38" i="3"/>
  <c r="E39" i="3"/>
  <c r="F36" i="3" l="1"/>
  <c r="E36" i="3"/>
  <c r="E32" i="3" s="1"/>
  <c r="F41" i="3" l="1"/>
  <c r="F35" i="3" l="1"/>
  <c r="F33" i="3" l="1"/>
  <c r="F32" i="3" s="1"/>
</calcChain>
</file>

<file path=xl/comments1.xml><?xml version="1.0" encoding="utf-8"?>
<comments xmlns="http://schemas.openxmlformats.org/spreadsheetml/2006/main">
  <authors>
    <author>Автор</author>
  </authors>
  <commentList>
    <comment ref="B2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<sst xmlns="http://schemas.openxmlformats.org/spreadsheetml/2006/main" count="86" uniqueCount="78">
  <si>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</si>
  <si>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</si>
  <si>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</si>
  <si>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</si>
  <si>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</si>
  <si>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</si>
  <si>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</si>
  <si>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</si>
  <si>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</si>
  <si>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</si>
  <si>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</si>
  <si>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</si>
  <si>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</si>
  <si>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</si>
  <si>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</si>
  <si>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</si>
  <si>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</si>
  <si>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</si>
  <si>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</si>
  <si>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</si>
  <si>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</si>
  <si>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</si>
  <si>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</si>
  <si>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Сведения о закупках товара российского происхождения, в том числе товаров, поставляемых при выполнении закупаемых работ, оказании закупаемых услуг</t>
  </si>
  <si>
    <t>Код товара по ОКПД2</t>
  </si>
  <si>
    <t>Наименование товара</t>
  </si>
  <si>
    <t>Информация о договорах на поставку товаров, в том числе поставленных при выполнении закупаемых работ, оказании закупаемых услуг</t>
  </si>
  <si>
    <t>№ 
п.п.</t>
  </si>
  <si>
    <t>Стоимостной объем товаров, в том числе товаров, поставленных при выполнении закупаемых работ, оказании закупаемых услуг 
(рублей)</t>
  </si>
  <si>
    <t>Стоимостной объем товаров российского происхождения, в том числе товаров, поставленных при выполнении закупаемых работ, оказании закупаемых услуг
(рублей)</t>
  </si>
  <si>
    <t>Размер минимальной доли закупок товаров российского происхождения
(процентов)</t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</si>
  <si>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</si>
  <si>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</si>
  <si>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</si>
  <si>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</si>
  <si>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определенных Правительством Российской Федерации в соответствии с частью 16 статьи 4 Федерального закона, участниками которых являются любые лица, указанные в части 5 статьи 3 Федерального закона, в том числе субъекты малого и среднего предпринимательства (подпункт «а» пункта 4 Положения, утвержденного постановлением Правительства Российской Федерации от 11 декабря 2014 года № 1352)</t>
  </si>
  <si>
    <t>определенных Правительством Российской Федерации в соответствии с частью 16 статьи 4 Федерального закона, участниками которых являются только субъекты малого и среднего предпринимательства (подпункт «б» пункта 4 Положения, утвержденного постановлением Правительства Российской Федерации от 11 декабря 2014 года № 1352)</t>
  </si>
  <si>
    <t>определенных Правительством Российской Федерации в соответствии с частью 16 статьи 4 Федерального закона, в отношении участников которых заказчиком устанавливается требование о привлечении к исполнению договора субподрядчиков (соисполнителей) из числа субъектов малого и среднего предпринимательства (подпункт «в» пункта 4 Положения, утвержденного постановлением Правительства Российской Федерации от 11 декабря 2014 года № 1352)</t>
  </si>
  <si>
    <r>
      <t xml:space="preserve">по результатам закупок, определенных Правительством Российской Федерации в соответствии с частью 16 статьи 4 Федерального закона, у субъектов малого и среднего предпринимательства путем проведения предусмотренных положением о закупке, утвержденным заказчиком в соответствии с Федеральным законом, торгов, иных способов закупки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</si>
  <si>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по результатам закупок, определенных Правительством Российской Федерации в соответствии с частью 16 статьи 4 Федерального закона, участниками которых являются любые лица, указанные в части 5 статьи 3 Федерального закона, в том числе субъекты малого и среднего предпринимательства (подпункт «а» пункта 4 Положения, утвержденного постановлением Правительства Российской Федерации от 11 декабря 2014 года № 1352)</t>
  </si>
  <si>
    <t>по результатам закупок, определенных Правительством Российской Федерации в соответствии с частью 16 статьи 4 Федерального закона, участниками которых являются только субъекты малого и среднего предпринимательства (подпункт «б» пункта 4 Положения, утвержденного постановлением Правительства Российской Федерации от 11 декабря 2014 года № 1352)</t>
  </si>
  <si>
    <t>по результатам закупок, определенных Правительством Российской Федерации в соответствии с частью 16 статьи 4 Федерального закона, в отношении участников которых заказчиком устанавливается требование о привлечении к исполнению договора субподрядчиков (соисполнителей) из числа субъектов малого и среднего предпринимательства (подпункт «в» пункта 4 Положения, утвержденного постановлением Правительства Российской Федерации от 11 декабря 2014 года № 1352)</t>
  </si>
  <si>
    <t>управления по закупкам</t>
  </si>
  <si>
    <t>Ведущий специалист отдела конкурсных торгов</t>
  </si>
  <si>
    <t>27.40</t>
  </si>
  <si>
    <t>Оборудование электрическое осветительное</t>
  </si>
  <si>
    <t>средства автотранспортные грузовые</t>
  </si>
  <si>
    <t>29.10.4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</si>
  <si>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ноябре 2024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</si>
  <si>
    <t>Техническое обслуживание системы водоотведения, водоснабжения на объекте АО «ЮРЭСК» в г. Сургут</t>
  </si>
  <si>
    <t>58601045152240002450000</t>
  </si>
  <si>
    <t>Поставка тележки монтажной</t>
  </si>
  <si>
    <t>58601045152240002460000</t>
  </si>
  <si>
    <t>Приобретение компьютерного оборудования, оргтехники и расходных материалов для нужд АО «ЮРЭСК»</t>
  </si>
  <si>
    <t>58601045152240002470000</t>
  </si>
  <si>
    <t>Добровольное медицинское страхование работников АО "ЮРЭСК"</t>
  </si>
  <si>
    <t>58601045152240002480000</t>
  </si>
  <si>
    <t>58601045152240002490000</t>
  </si>
  <si>
    <t>Оказание услуг по проведению предрейсовых и послерейсовых медицинских осмотров водителей в г. Югорске для нужд Советского филиала</t>
  </si>
  <si>
    <t>58601045152240002500000</t>
  </si>
  <si>
    <t>Поставка материалов АИИС КУЭ (для технологического присоединения)</t>
  </si>
  <si>
    <t>58601045152240002510000</t>
  </si>
  <si>
    <t>Поставка ГСМ для автотранспорта Кондинского филиала АО «ЮРЭСК» в пгт. Кондинское</t>
  </si>
  <si>
    <t>58601045152240002520000</t>
  </si>
  <si>
    <t>Соглашение о возмещении расходов по оперативно-технологическому управлению, техническому обслуживанию и ремонту Объектов общедолевой собственности в Кондинском районе ХМАО-Югры</t>
  </si>
  <si>
    <t>58601045152240002530000</t>
  </si>
  <si>
    <t>Поставка трансформаторных подстанций для объектов инвестиционной программы АО "ЮРЭСК" в г. Когалым</t>
  </si>
  <si>
    <t>58601045152240002540000</t>
  </si>
  <si>
    <t>Трансформаторы электрические</t>
  </si>
  <si>
    <t>28.22.18.269</t>
  </si>
  <si>
    <t>Машины подъемные для механизации складов прочие, не включенные в другие группировки</t>
  </si>
  <si>
    <t>28.24.1</t>
  </si>
  <si>
    <t>Инструменты ручные электрические; инструменты ручные прочие с механизированным приводом</t>
  </si>
  <si>
    <t>58601045152230002110000</t>
  </si>
  <si>
    <t>58601045152240002170000</t>
  </si>
  <si>
    <t>58601045152240001520000</t>
  </si>
  <si>
    <t xml:space="preserve"> 27.11.4</t>
  </si>
  <si>
    <t>58601045152240002160000
58601045152240002200000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</si>
</sst>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3" fillId="0" borderId="0" xfId="1" applyFont="1" applyAlignment="1" applyProtection="1"/>
    <xf numFmtId="49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0" fillId="0" borderId="0" xfId="0" applyNumberFormat="1"/>
    <xf numFmtId="49" fontId="3" fillId="0" borderId="0" xfId="1" applyNumberFormat="1" applyFont="1" applyAlignment="1" applyProtection="1"/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" fontId="0" fillId="0" borderId="0" xfId="0" applyNumberFormat="1" applyBorder="1" applyAlignment="1">
      <alignment horizontal="right" vertical="center" wrapText="1"/>
    </xf>
    <xf numFmtId="4" fontId="0" fillId="0" borderId="1" xfId="0" applyNumberFormat="1" applyFill="1" applyBorder="1" applyAlignment="1">
      <alignment horizontal="right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</xdr:row>
      <xdr:rowOff>0</xdr:rowOff>
    </xdr:from>
    <xdr:to>
      <xdr:col>7</xdr:col>
      <xdr:colOff>304800</xdr:colOff>
      <xdr:row>3</xdr:row>
      <xdr:rowOff>114300</xdr:rowOff>
    </xdr:to>
    <xdr:sp macro="" textlink="">
      <xdr:nvSpPr>
        <xdr:cNvPr id="2049" name="AutoShape 1" descr="https://lk.zakupki.gov.ru/223/purchase/private/images/i_edit.png"/>
        <xdr:cNvSpPr>
          <a:spLocks noChangeAspect="1" noChangeArrowheads="1"/>
        </xdr:cNvSpPr>
      </xdr:nvSpPr>
      <xdr:spPr bwMode="auto">
        <a:xfrm>
          <a:off x="13306425" y="268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45"/>
  <sheetViews>
    <sheetView tabSelected="1" zoomScale="80" zoomScaleNormal="80" workbookViewId="0">
      <selection activeCell="H34" sqref="H34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</cols>
  <sheetData>
    <row r="1" spans="1:6" ht="65.25" customHeight="1" x14ac:dyDescent="0.25">
      <c r="A1" s="46" t="s">
        <v>48</v>
      </c>
      <c r="B1" s="46"/>
      <c r="C1" s="46"/>
      <c r="D1" s="46"/>
      <c r="E1" s="46"/>
      <c r="F1" s="46"/>
    </row>
    <row r="3" spans="1:6" ht="33" customHeight="1" x14ac:dyDescent="0.25">
      <c r="A3" s="47" t="s">
        <v>1</v>
      </c>
      <c r="B3" s="47"/>
      <c r="C3" s="47"/>
      <c r="D3" s="47"/>
      <c r="E3" s="47"/>
      <c r="F3" s="47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ht="45" x14ac:dyDescent="0.25">
      <c r="A6" s="15">
        <v>1</v>
      </c>
      <c r="B6" s="16" t="s">
        <v>49</v>
      </c>
      <c r="C6" s="17">
        <v>131</v>
      </c>
      <c r="D6" s="18" t="s">
        <v>50</v>
      </c>
      <c r="E6" s="22">
        <v>45597</v>
      </c>
      <c r="F6" s="19">
        <v>600000</v>
      </c>
    </row>
    <row r="7" spans="1:6" x14ac:dyDescent="0.25">
      <c r="A7" s="15">
        <v>2</v>
      </c>
      <c r="B7" s="16" t="s">
        <v>51</v>
      </c>
      <c r="C7" s="17">
        <v>131</v>
      </c>
      <c r="D7" s="18" t="s">
        <v>52</v>
      </c>
      <c r="E7" s="22">
        <v>45597</v>
      </c>
      <c r="F7" s="19">
        <v>178200</v>
      </c>
    </row>
    <row r="8" spans="1:6" ht="15" customHeight="1" x14ac:dyDescent="0.25">
      <c r="A8" s="15">
        <v>3</v>
      </c>
      <c r="B8" s="16" t="s">
        <v>53</v>
      </c>
      <c r="C8" s="17">
        <v>130</v>
      </c>
      <c r="D8" s="18" t="s">
        <v>54</v>
      </c>
      <c r="E8" s="22">
        <v>45609</v>
      </c>
      <c r="F8" s="19">
        <v>31087768.66</v>
      </c>
    </row>
    <row r="9" spans="1:6" ht="30" x14ac:dyDescent="0.25">
      <c r="A9" s="15">
        <v>4</v>
      </c>
      <c r="B9" s="16" t="s">
        <v>55</v>
      </c>
      <c r="C9" s="17">
        <v>121</v>
      </c>
      <c r="D9" s="18" t="s">
        <v>56</v>
      </c>
      <c r="E9" s="22">
        <v>45614</v>
      </c>
      <c r="F9" s="19">
        <v>2000000</v>
      </c>
    </row>
    <row r="10" spans="1:6" ht="15" customHeight="1" x14ac:dyDescent="0.25">
      <c r="A10" s="15">
        <v>5</v>
      </c>
      <c r="B10" s="16" t="s">
        <v>55</v>
      </c>
      <c r="C10" s="17">
        <v>121</v>
      </c>
      <c r="D10" s="18" t="s">
        <v>57</v>
      </c>
      <c r="E10" s="22">
        <v>45614</v>
      </c>
      <c r="F10" s="19">
        <v>393800</v>
      </c>
    </row>
    <row r="11" spans="1:6" ht="60" x14ac:dyDescent="0.25">
      <c r="A11" s="15">
        <v>6</v>
      </c>
      <c r="B11" s="16" t="s">
        <v>58</v>
      </c>
      <c r="C11" s="17">
        <v>130</v>
      </c>
      <c r="D11" s="18" t="s">
        <v>59</v>
      </c>
      <c r="E11" s="22">
        <v>45614</v>
      </c>
      <c r="F11" s="19">
        <v>719850</v>
      </c>
    </row>
    <row r="12" spans="1:6" ht="30" x14ac:dyDescent="0.25">
      <c r="A12" s="15">
        <v>7</v>
      </c>
      <c r="B12" s="16" t="s">
        <v>60</v>
      </c>
      <c r="C12" s="17">
        <v>131</v>
      </c>
      <c r="D12" s="18" t="s">
        <v>61</v>
      </c>
      <c r="E12" s="22">
        <v>45614</v>
      </c>
      <c r="F12" s="19">
        <v>23830993.079999998</v>
      </c>
    </row>
    <row r="13" spans="1:6" ht="45" x14ac:dyDescent="0.25">
      <c r="A13" s="15">
        <v>8</v>
      </c>
      <c r="B13" s="16" t="s">
        <v>62</v>
      </c>
      <c r="C13" s="17">
        <v>220</v>
      </c>
      <c r="D13" s="18" t="s">
        <v>63</v>
      </c>
      <c r="E13" s="22">
        <v>45623</v>
      </c>
      <c r="F13" s="19">
        <v>154581.67000000001</v>
      </c>
    </row>
    <row r="14" spans="1:6" ht="90" x14ac:dyDescent="0.25">
      <c r="A14" s="15">
        <v>9</v>
      </c>
      <c r="B14" s="16" t="s">
        <v>64</v>
      </c>
      <c r="C14" s="17">
        <v>220</v>
      </c>
      <c r="D14" s="18" t="s">
        <v>65</v>
      </c>
      <c r="E14" s="22">
        <v>45625</v>
      </c>
      <c r="F14" s="19">
        <v>6072066.0899999999</v>
      </c>
    </row>
    <row r="15" spans="1:6" ht="60" x14ac:dyDescent="0.25">
      <c r="A15" s="15">
        <v>10</v>
      </c>
      <c r="B15" s="16" t="s">
        <v>66</v>
      </c>
      <c r="C15" s="17">
        <v>130</v>
      </c>
      <c r="D15" s="18" t="s">
        <v>67</v>
      </c>
      <c r="E15" s="22">
        <v>45625</v>
      </c>
      <c r="F15" s="19">
        <v>22800345.600000001</v>
      </c>
    </row>
    <row r="17" spans="1:6" ht="30.75" customHeight="1" x14ac:dyDescent="0.25">
      <c r="A17" s="47" t="s">
        <v>7</v>
      </c>
      <c r="B17" s="47"/>
      <c r="C17" s="47"/>
      <c r="D17" s="47"/>
      <c r="E17" s="47"/>
      <c r="F17" s="47"/>
    </row>
    <row r="19" spans="1:6" ht="75" x14ac:dyDescent="0.25">
      <c r="A19" s="2" t="s">
        <v>3</v>
      </c>
      <c r="B19" s="48" t="s">
        <v>8</v>
      </c>
      <c r="C19" s="48"/>
      <c r="D19" s="48"/>
      <c r="E19" s="2" t="s">
        <v>9</v>
      </c>
      <c r="F19" s="2" t="s">
        <v>17</v>
      </c>
    </row>
    <row r="20" spans="1:6" ht="30" customHeight="1" x14ac:dyDescent="0.25">
      <c r="A20" s="2">
        <v>11</v>
      </c>
      <c r="B20" s="49" t="s">
        <v>16</v>
      </c>
      <c r="C20" s="49"/>
      <c r="D20" s="49"/>
      <c r="E20" s="5">
        <v>0</v>
      </c>
      <c r="F20" s="4">
        <v>0</v>
      </c>
    </row>
    <row r="21" spans="1:6" ht="45" customHeight="1" x14ac:dyDescent="0.25">
      <c r="A21" s="2">
        <v>12</v>
      </c>
      <c r="B21" s="49" t="s">
        <v>18</v>
      </c>
      <c r="C21" s="49"/>
      <c r="D21" s="49"/>
      <c r="E21" s="13">
        <v>2</v>
      </c>
      <c r="F21" s="14">
        <v>49657379.859999999</v>
      </c>
    </row>
    <row r="22" spans="1:6" ht="30" hidden="1" customHeight="1" outlineLevel="1" x14ac:dyDescent="0.25">
      <c r="A22" s="9" t="s">
        <v>32</v>
      </c>
      <c r="B22" s="51" t="s">
        <v>33</v>
      </c>
      <c r="C22" s="51"/>
      <c r="D22" s="51"/>
      <c r="E22" s="13">
        <f>COUNTIF(C6:C15,220)</f>
        <v>2</v>
      </c>
      <c r="F22" s="14">
        <f>SUMIF(C6:C15,220,F6:F15)</f>
        <v>6226647.7599999998</v>
      </c>
    </row>
    <row r="23" spans="1:6" ht="30" hidden="1" customHeight="1" outlineLevel="1" x14ac:dyDescent="0.25">
      <c r="A23" s="12" t="s">
        <v>34</v>
      </c>
      <c r="B23" s="50" t="s">
        <v>18</v>
      </c>
      <c r="C23" s="50"/>
      <c r="D23" s="50"/>
      <c r="E23" s="30">
        <f>E21+E22</f>
        <v>4</v>
      </c>
      <c r="F23" s="31">
        <f>F22+F21</f>
        <v>55884027.619999997</v>
      </c>
    </row>
    <row r="24" spans="1:6" ht="48.75" customHeight="1" collapsed="1" x14ac:dyDescent="0.25">
      <c r="A24" s="2">
        <v>13</v>
      </c>
      <c r="B24" s="49" t="s">
        <v>19</v>
      </c>
      <c r="C24" s="49"/>
      <c r="D24" s="49"/>
      <c r="E24" s="13">
        <v>32</v>
      </c>
      <c r="F24" s="14">
        <v>1805184.32</v>
      </c>
    </row>
    <row r="25" spans="1:6" ht="75" customHeight="1" x14ac:dyDescent="0.25">
      <c r="A25" s="24">
        <v>14</v>
      </c>
      <c r="B25" s="49" t="s">
        <v>35</v>
      </c>
      <c r="C25" s="49"/>
      <c r="D25" s="49"/>
      <c r="E25" s="13">
        <v>0</v>
      </c>
      <c r="F25" s="14">
        <v>0</v>
      </c>
    </row>
    <row r="26" spans="1:6" ht="60" customHeight="1" x14ac:dyDescent="0.25">
      <c r="A26" s="32">
        <v>15</v>
      </c>
      <c r="B26" s="49" t="s">
        <v>36</v>
      </c>
      <c r="C26" s="49"/>
      <c r="D26" s="49"/>
      <c r="E26" s="13">
        <v>0</v>
      </c>
      <c r="F26" s="14">
        <v>0</v>
      </c>
    </row>
    <row r="27" spans="1:6" ht="92.25" customHeight="1" x14ac:dyDescent="0.25">
      <c r="A27" s="32">
        <v>16</v>
      </c>
      <c r="B27" s="49" t="s">
        <v>37</v>
      </c>
      <c r="C27" s="49"/>
      <c r="D27" s="49"/>
      <c r="E27" s="13">
        <v>0</v>
      </c>
      <c r="F27" s="14">
        <v>0</v>
      </c>
    </row>
    <row r="29" spans="1:6" x14ac:dyDescent="0.25">
      <c r="A29" s="47" t="s">
        <v>31</v>
      </c>
      <c r="B29" s="47"/>
      <c r="C29" s="47"/>
      <c r="D29" s="47"/>
      <c r="E29" s="47"/>
      <c r="F29" s="47"/>
    </row>
    <row r="31" spans="1:6" ht="60" x14ac:dyDescent="0.25">
      <c r="A31" s="40" t="s">
        <v>10</v>
      </c>
      <c r="B31" s="41"/>
      <c r="C31" s="41"/>
      <c r="D31" s="42"/>
      <c r="E31" s="2" t="s">
        <v>10</v>
      </c>
      <c r="F31" s="2" t="s">
        <v>20</v>
      </c>
    </row>
    <row r="32" spans="1:6" x14ac:dyDescent="0.25">
      <c r="A32" s="43" t="s">
        <v>21</v>
      </c>
      <c r="B32" s="44"/>
      <c r="C32" s="44"/>
      <c r="D32" s="45"/>
      <c r="E32" s="20">
        <f>SUM(E33:E40)</f>
        <v>44</v>
      </c>
      <c r="F32" s="21">
        <f>SUM(F33:F40)</f>
        <v>139300169.28</v>
      </c>
    </row>
    <row r="33" spans="1:6" ht="30" customHeight="1" x14ac:dyDescent="0.25">
      <c r="A33" s="34" t="s">
        <v>11</v>
      </c>
      <c r="B33" s="35"/>
      <c r="C33" s="35"/>
      <c r="D33" s="36"/>
      <c r="E33" s="13">
        <f>E20</f>
        <v>0</v>
      </c>
      <c r="F33" s="14">
        <f>F20</f>
        <v>0</v>
      </c>
    </row>
    <row r="34" spans="1:6" ht="30" customHeight="1" x14ac:dyDescent="0.25">
      <c r="A34" s="34" t="s">
        <v>12</v>
      </c>
      <c r="B34" s="35"/>
      <c r="C34" s="35"/>
      <c r="D34" s="36"/>
      <c r="E34" s="13">
        <f>E24</f>
        <v>32</v>
      </c>
      <c r="F34" s="14">
        <f>F24</f>
        <v>1805184.32</v>
      </c>
    </row>
    <row r="35" spans="1:6" ht="30" customHeight="1" x14ac:dyDescent="0.25">
      <c r="A35" s="34" t="s">
        <v>13</v>
      </c>
      <c r="B35" s="35"/>
      <c r="C35" s="35"/>
      <c r="D35" s="36"/>
      <c r="E35" s="13">
        <f>E23</f>
        <v>4</v>
      </c>
      <c r="F35" s="14">
        <f>F23</f>
        <v>55884027.619999997</v>
      </c>
    </row>
    <row r="36" spans="1:6" ht="75" customHeight="1" x14ac:dyDescent="0.25">
      <c r="A36" s="34" t="s">
        <v>38</v>
      </c>
      <c r="B36" s="35"/>
      <c r="C36" s="35"/>
      <c r="D36" s="36"/>
      <c r="E36" s="13">
        <f>SUM(E37:E39)</f>
        <v>0</v>
      </c>
      <c r="F36" s="14">
        <f>SUM(F37:F39)</f>
        <v>0</v>
      </c>
    </row>
    <row r="37" spans="1:6" ht="75" customHeight="1" x14ac:dyDescent="0.25">
      <c r="A37" s="37" t="s">
        <v>39</v>
      </c>
      <c r="B37" s="38"/>
      <c r="C37" s="38"/>
      <c r="D37" s="39"/>
      <c r="E37" s="13">
        <f>E25</f>
        <v>0</v>
      </c>
      <c r="F37" s="14">
        <f>F25</f>
        <v>0</v>
      </c>
    </row>
    <row r="38" spans="1:6" ht="64.5" customHeight="1" x14ac:dyDescent="0.25">
      <c r="A38" s="37" t="s">
        <v>40</v>
      </c>
      <c r="B38" s="38"/>
      <c r="C38" s="38"/>
      <c r="D38" s="39"/>
      <c r="E38" s="13">
        <f t="shared" ref="E38:F39" si="0">E26</f>
        <v>0</v>
      </c>
      <c r="F38" s="14">
        <f t="shared" si="0"/>
        <v>0</v>
      </c>
    </row>
    <row r="39" spans="1:6" ht="92.25" customHeight="1" x14ac:dyDescent="0.25">
      <c r="A39" s="37" t="s">
        <v>41</v>
      </c>
      <c r="B39" s="38"/>
      <c r="C39" s="38"/>
      <c r="D39" s="39"/>
      <c r="E39" s="13">
        <f t="shared" si="0"/>
        <v>0</v>
      </c>
      <c r="F39" s="14">
        <f t="shared" si="0"/>
        <v>0</v>
      </c>
    </row>
    <row r="40" spans="1:6" ht="45" customHeight="1" x14ac:dyDescent="0.25">
      <c r="A40" s="34" t="s">
        <v>22</v>
      </c>
      <c r="B40" s="35"/>
      <c r="C40" s="35"/>
      <c r="D40" s="36"/>
      <c r="E40" s="13">
        <f>COUNTIF(C6:C15,120)+COUNTIF(C6:C15,130)+COUNTIF(C6:C15,131)+COUNTIF(C6:C15,121)+COUNTIF(C6:C15,132)+COUNTIF(C6:C15,122)</f>
        <v>8</v>
      </c>
      <c r="F40" s="14">
        <f>SUMIF(C6:C15,120,F6:F15)+SUMIF(C6:C15,130,F6:F15)+SUMIF(C6:C15,131,F6:F15)+SUMIF(C6:C15,121,F6:F15)+SUMIF(C6:C15,132,F6:F15)+SUMIF(C6:C15,122,F6:F15)</f>
        <v>81610957.340000004</v>
      </c>
    </row>
    <row r="41" spans="1:6" ht="58.5" customHeight="1" x14ac:dyDescent="0.25">
      <c r="A41" s="37" t="s">
        <v>14</v>
      </c>
      <c r="B41" s="38"/>
      <c r="C41" s="38"/>
      <c r="D41" s="39"/>
      <c r="E41" s="13">
        <f>COUNTIF(C6:C15,131)+COUNTIF(C6:C15,121)+COUNTIF(C6:C15,132)+COUNTIF(C6:C15,122)</f>
        <v>5</v>
      </c>
      <c r="F41" s="14">
        <f>SUMIF(C6:C15,131,F6:F15)+SUMIF(C6:C15,121,F6:F15)+SUMIF(C6:C15,132,F6:F15)+SUMIF(C6:C15,122,F6:F15)</f>
        <v>27002993.079999998</v>
      </c>
    </row>
    <row r="44" spans="1:6" x14ac:dyDescent="0.25">
      <c r="A44" s="33" t="s">
        <v>43</v>
      </c>
      <c r="B44" s="33"/>
      <c r="C44" s="1"/>
    </row>
    <row r="45" spans="1:6" x14ac:dyDescent="0.25">
      <c r="A45" s="33" t="s">
        <v>42</v>
      </c>
      <c r="B45" s="33"/>
      <c r="C45" s="6" t="s">
        <v>0</v>
      </c>
    </row>
  </sheetData>
  <mergeCells count="26">
    <mergeCell ref="A1:F1"/>
    <mergeCell ref="A29:F29"/>
    <mergeCell ref="A3:F3"/>
    <mergeCell ref="A17:F17"/>
    <mergeCell ref="B19:D19"/>
    <mergeCell ref="B27:D27"/>
    <mergeCell ref="B20:D20"/>
    <mergeCell ref="B21:D21"/>
    <mergeCell ref="B24:D24"/>
    <mergeCell ref="B23:D23"/>
    <mergeCell ref="B22:D22"/>
    <mergeCell ref="B25:D25"/>
    <mergeCell ref="B26:D26"/>
    <mergeCell ref="A44:B44"/>
    <mergeCell ref="A45:B45"/>
    <mergeCell ref="A40:D40"/>
    <mergeCell ref="A41:D41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view="pageBreakPreview" zoomScale="80" zoomScaleNormal="100" zoomScaleSheetLayoutView="80" workbookViewId="0">
      <pane ySplit="2" topLeftCell="A3" activePane="bottomLeft" state="frozen"/>
      <selection pane="bottomLeft" activeCell="E13" sqref="E13"/>
    </sheetView>
  </sheetViews>
  <sheetFormatPr defaultRowHeight="15" x14ac:dyDescent="0.25"/>
  <cols>
    <col min="1" max="1" width="7.85546875" customWidth="1"/>
    <col min="2" max="2" width="16.42578125" style="10" customWidth="1"/>
    <col min="3" max="3" width="45.7109375" customWidth="1"/>
    <col min="4" max="4" width="16.42578125" customWidth="1"/>
    <col min="5" max="5" width="32.28515625" style="10" customWidth="1"/>
    <col min="6" max="6" width="14.85546875" customWidth="1"/>
    <col min="7" max="7" width="17.140625" customWidth="1"/>
  </cols>
  <sheetData>
    <row r="1" spans="1:7" ht="15.75" thickBot="1" x14ac:dyDescent="0.3">
      <c r="A1" s="52" t="s">
        <v>23</v>
      </c>
      <c r="B1" s="52"/>
      <c r="C1" s="52"/>
      <c r="D1" s="52"/>
      <c r="E1" s="52"/>
      <c r="F1" s="52"/>
      <c r="G1" s="52"/>
    </row>
    <row r="2" spans="1:7" ht="195" x14ac:dyDescent="0.25">
      <c r="A2" s="3" t="s">
        <v>27</v>
      </c>
      <c r="B2" s="8" t="s">
        <v>24</v>
      </c>
      <c r="C2" s="3" t="s">
        <v>25</v>
      </c>
      <c r="D2" s="3" t="s">
        <v>30</v>
      </c>
      <c r="E2" s="8" t="s">
        <v>26</v>
      </c>
      <c r="F2" s="3" t="s">
        <v>28</v>
      </c>
      <c r="G2" s="3" t="s">
        <v>29</v>
      </c>
    </row>
    <row r="3" spans="1:7" x14ac:dyDescent="0.25">
      <c r="A3" s="15">
        <v>81</v>
      </c>
      <c r="B3" s="18" t="s">
        <v>76</v>
      </c>
      <c r="C3" s="15" t="s">
        <v>68</v>
      </c>
      <c r="D3" s="15">
        <v>80</v>
      </c>
      <c r="E3" s="18" t="s">
        <v>73</v>
      </c>
      <c r="F3" s="29">
        <v>228008981.77000001</v>
      </c>
      <c r="G3" s="29">
        <v>228008981.77000001</v>
      </c>
    </row>
    <row r="4" spans="1:7" x14ac:dyDescent="0.25">
      <c r="A4" s="15">
        <v>95</v>
      </c>
      <c r="B4" s="18" t="s">
        <v>44</v>
      </c>
      <c r="C4" s="15" t="s">
        <v>45</v>
      </c>
      <c r="D4" s="15">
        <v>90</v>
      </c>
      <c r="E4" s="18" t="s">
        <v>74</v>
      </c>
      <c r="F4" s="29">
        <v>232000</v>
      </c>
      <c r="G4" s="29">
        <v>232000</v>
      </c>
    </row>
    <row r="5" spans="1:7" ht="30" x14ac:dyDescent="0.25">
      <c r="A5" s="15">
        <v>134</v>
      </c>
      <c r="B5" s="18" t="s">
        <v>69</v>
      </c>
      <c r="C5" s="15" t="s">
        <v>70</v>
      </c>
      <c r="D5" s="15">
        <v>60</v>
      </c>
      <c r="E5" s="18" t="s">
        <v>52</v>
      </c>
      <c r="F5" s="29">
        <v>178200</v>
      </c>
      <c r="G5" s="29">
        <v>178200</v>
      </c>
    </row>
    <row r="6" spans="1:7" ht="45" x14ac:dyDescent="0.25">
      <c r="A6" s="15">
        <v>137</v>
      </c>
      <c r="B6" s="18" t="s">
        <v>71</v>
      </c>
      <c r="C6" s="15" t="s">
        <v>72</v>
      </c>
      <c r="D6" s="15">
        <v>80</v>
      </c>
      <c r="E6" s="18" t="s">
        <v>77</v>
      </c>
      <c r="F6" s="29">
        <v>3353706.87</v>
      </c>
      <c r="G6" s="29">
        <v>2159432.7799999998</v>
      </c>
    </row>
    <row r="7" spans="1:7" x14ac:dyDescent="0.25">
      <c r="A7" s="15">
        <v>187</v>
      </c>
      <c r="B7" s="18" t="s">
        <v>47</v>
      </c>
      <c r="C7" s="15" t="s">
        <v>46</v>
      </c>
      <c r="D7" s="15">
        <v>70</v>
      </c>
      <c r="E7" s="18" t="s">
        <v>75</v>
      </c>
      <c r="F7" s="29">
        <v>23259420</v>
      </c>
      <c r="G7" s="29">
        <v>23259420</v>
      </c>
    </row>
    <row r="8" spans="1:7" x14ac:dyDescent="0.25">
      <c r="A8" s="25"/>
      <c r="B8" s="26"/>
      <c r="C8" s="27"/>
      <c r="D8" s="27"/>
      <c r="E8" s="26"/>
      <c r="F8" s="28"/>
      <c r="G8" s="28"/>
    </row>
    <row r="10" spans="1:7" x14ac:dyDescent="0.25">
      <c r="A10" s="7" t="s">
        <v>43</v>
      </c>
      <c r="B10" s="11"/>
      <c r="C10" s="1"/>
    </row>
    <row r="11" spans="1:7" x14ac:dyDescent="0.25">
      <c r="A11" s="7" t="s">
        <v>42</v>
      </c>
      <c r="B11" s="11"/>
      <c r="D11" s="6" t="s">
        <v>0</v>
      </c>
      <c r="F11" s="23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Сведения о договорах</vt:lpstr>
      <vt:lpstr>Сведения о товарах РФ</vt:lpstr>
      <vt:lpstr>'Сведения о договорах'!Область_печати</vt:lpstr>
      <vt:lpstr>'Сведения о товарах РФ'!Область_печати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2024-12-03T05:23:36Z</dcterms:modified>
</cp:coreProperties>
</file>