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65" windowWidth="14805" windowHeight="585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договорах'!$A$1:$F$57</definedName>
    <definedName name="_xlnm.Print_Area" localSheetId="1">'Сведения о товарах РФ'!$A$1:$G$18</definedName>
  </definedNames>
  <calcPr calcId="145621"/>
</workbook>
</file>

<file path=xl/calcChain.xml><?xml version="1.0" encoding="utf-8"?>
<calcChain xmlns="http://schemas.openxmlformats.org/spreadsheetml/2006/main">
  <c r="G5" i="4" l="1"/>
  <c r="F5" i="4"/>
  <c r="E46" i="3" l="1"/>
  <c r="F46" i="3" l="1"/>
  <c r="E34" i="3" l="1"/>
  <c r="F34" i="3" l="1"/>
  <c r="F35" i="3" s="1"/>
  <c r="E35" i="3" l="1"/>
  <c r="E47" i="3" s="1"/>
  <c r="E52" i="3"/>
  <c r="F52" i="3" l="1"/>
  <c r="F50" i="3" l="1"/>
  <c r="F51" i="3"/>
  <c r="F49" i="3"/>
  <c r="E50" i="3"/>
  <c r="E51" i="3"/>
  <c r="E49" i="3"/>
  <c r="F48" i="3" l="1"/>
  <c r="E48" i="3"/>
  <c r="F53" i="3" l="1"/>
  <c r="E53" i="3"/>
  <c r="F47" i="3" l="1"/>
  <c r="E45" i="3" l="1"/>
  <c r="E44" i="3" s="1"/>
  <c r="F45" i="3"/>
  <c r="F44" i="3" s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<sst xmlns="http://schemas.openxmlformats.org/spreadsheetml/2006/main" count="131" uniqueCount="118">
  <si>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</si>
  <si>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</si>
  <si>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</si>
  <si>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</si>
  <si>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</si>
  <si>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</si>
  <si>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</si>
  <si>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</si>
  <si>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</si>
  <si>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</si>
  <si>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</si>
  <si>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</si>
  <si>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</si>
  <si>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</si>
  <si>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</si>
  <si>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</si>
  <si>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</si>
  <si>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</si>
  <si>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</si>
  <si>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</si>
  <si>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</si>
  <si>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</si>
  <si>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</si>
  <si>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</si>
  <si>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</si>
  <si>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</si>
  <si>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</si>
  <si>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</si>
  <si>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</si>
  <si>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</si>
  <si>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</si>
  <si>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</si>
  <si>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</si>
  <si>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</si>
  <si>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</si>
  <si>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</si>
  <si>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</si>
  <si>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</si>
  <si>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</si>
  <si>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</si>
  <si>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</si>
  <si>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</si>
  <si>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</si>
  <si>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</si>
  <si>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27.11.4</t>
  </si>
  <si>
    <t>Трансформаторы электрические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</si>
  <si>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</si>
  <si>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58601045152240000330000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</si>
  <si>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апреле 2024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</si>
  <si>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Оказание услуг по оценке рыночной стоимости бесхозяйных объектов, признанных решением суда собственностью АО "ЮРЭСК"</t>
  </si>
  <si>
    <t>58601045152240000520000</t>
  </si>
  <si>
    <t>Поставка запасных частей для вездехода Странник</t>
  </si>
  <si>
    <t>58601045152240000530000</t>
  </si>
  <si>
    <t>Оказание услуг по проживанию командированных сотрудников в гостинице г. Ханты-Мансийска для нужд АО "ЮРЭСК" на 2024-2025 годы</t>
  </si>
  <si>
    <t>58601045152240000540000</t>
  </si>
  <si>
    <t>Аренда - принятие имущества (нежилое помещение под офис) во временное владение и пользование за плату</t>
  </si>
  <si>
    <t>58601045152240000550000</t>
  </si>
  <si>
    <t>Оказание услуг по проживанию командированных сотрудников в гостинице г. Нягань для нужд АО "ЮРЭСК" на 2024-2025 годы</t>
  </si>
  <si>
    <t>58601045152240000560000</t>
  </si>
  <si>
    <t>Приобретение дизельных генераторов (23 единиц)</t>
  </si>
  <si>
    <t>58601045152240000570000</t>
  </si>
  <si>
    <t>Оказание услуг по проживанию командированных сотрудников в гостинице г. Сургут для нужд АО "ЮРЭСК" на 2024-2025 годы</t>
  </si>
  <si>
    <t>58601045152240000580000</t>
  </si>
  <si>
    <t>Оказание услуг по проживанию командированных сотрудников в гостинице г. Советский для нужд АО "ЮРЭСК" на 2024-2025 годы</t>
  </si>
  <si>
    <t>58601045152240000590000</t>
  </si>
  <si>
    <t>Сублицензионный договор на предоставление простых (неисключительных) лицензий на использование программного обеспечения ПК «ГРАНД-Смета»</t>
  </si>
  <si>
    <t>58601045152240000600000</t>
  </si>
  <si>
    <t>Поставка цветочных композиций для нужд АО «ЮРЭСК»</t>
  </si>
  <si>
    <t>58601045152240000610000</t>
  </si>
  <si>
    <t>Выполнение работ по метрологическому обеспечению АИИС КУЭ АО «ЮРЭСК»</t>
  </si>
  <si>
    <t>58601045152240000620000</t>
  </si>
  <si>
    <t>Выполнение работ по расчету уставок устройств релейной защиты и автоматики в электроустановках АО «ЮРЭСК»</t>
  </si>
  <si>
    <t>58601045152240000630000</t>
  </si>
  <si>
    <t>Поставка дидактических и расходных материалов к экскурсионному проекту «ЮРЭСК-детям»</t>
  </si>
  <si>
    <t>58601045152240000640000</t>
  </si>
  <si>
    <t>На право заключения договора на расширение конфигурации программного комплекса АСУРЭО</t>
  </si>
  <si>
    <t>58601045152240000650000</t>
  </si>
  <si>
    <t>Оказание услуг по технической поддержке программного комплекса АСУРЭО</t>
  </si>
  <si>
    <t>58601045152240000660000</t>
  </si>
  <si>
    <t>Поставка автомобильных покрышек и колесных дисков для нужд АО "ЮРЭСК"</t>
  </si>
  <si>
    <t>58601045152240000670000</t>
  </si>
  <si>
    <t>Оказание охранных услуг объекта АО «ЮРЭСК» посредством передачи сигнала на пульт центрального наблюдения на объекте АО «ЮРЭСК» в пгт. Березово, Березовского района</t>
  </si>
  <si>
    <t>58601045152240000680000</t>
  </si>
  <si>
    <t>Техническое обслуживание и ремонт автомототранспортных средств для нужд АО «ЮРЭСК»</t>
  </si>
  <si>
    <t>58601045152240000500000</t>
  </si>
  <si>
    <t>Проведение периодического медицинского осмотра работников Советского филиала</t>
  </si>
  <si>
    <t>58601045152240000690000</t>
  </si>
  <si>
    <t>Поставка средств от укусов насекомых, смывающих и обезжиривающих средств</t>
  </si>
  <si>
    <t>58601045152240000700000</t>
  </si>
  <si>
    <t>Оказание информационно-консультационных услуг в области экономической безопасности АИС "Регион" для нужд АО "ЮРЭСК"</t>
  </si>
  <si>
    <t>58601045152240000510000</t>
  </si>
  <si>
    <t>Оказание услуг по проведению ХАРГ, ФХА для нужд АО "ЮРЭСК"</t>
  </si>
  <si>
    <t>58601045152240000710000</t>
  </si>
  <si>
    <t>27.11.3</t>
  </si>
  <si>
    <t>Установки генераторные электрические и вращающиеся преобразователи</t>
  </si>
  <si>
    <t>27.12.1</t>
  </si>
  <si>
    <t>Устройства для коммутации или защиты электрических цепей на напряжение более 1 кВ</t>
  </si>
  <si>
    <t>27.12.2</t>
  </si>
  <si>
    <t>Устройства коммутации или защиты электрических цепей на напряжение не более 1 кВ</t>
  </si>
  <si>
    <t>58601045152240000210000</t>
  </si>
  <si>
    <t>58601045152230001860000</t>
  </si>
  <si>
    <t>26.30.11.120</t>
  </si>
  <si>
    <t>Средства связи, выполняющие функцию цифровых транспортных систем</t>
  </si>
  <si>
    <t>26.30.4</t>
  </si>
  <si>
    <t>Антенны и антенные отражатели всех видов и их части; части передающей радио- и телевизионной аппаратуры и телевизионных камер</t>
  </si>
  <si>
    <t>58601045152230002220000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</si>
  <si>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31.01.11</t>
  </si>
  <si>
    <t>Мебель металлическая для офисов</t>
  </si>
  <si>
    <t>31.01.12</t>
  </si>
  <si>
    <t>Мебель деревянная для офисов</t>
  </si>
  <si>
    <t>31.02.10</t>
  </si>
  <si>
    <t>Мебель кухонная</t>
  </si>
  <si>
    <t>31.03.1</t>
  </si>
  <si>
    <t>Матрасы</t>
  </si>
  <si>
    <t>31.09.11</t>
  </si>
  <si>
    <t>Мебель металлическая, не включенная в другие группировки</t>
  </si>
  <si>
    <t>31.09.13</t>
  </si>
  <si>
    <t>Мебель деревянная, не включенная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</si>
</sst>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"/>
  <sheetViews>
    <sheetView tabSelected="1" zoomScale="80" zoomScaleNormal="80" workbookViewId="0">
      <selection activeCell="G48" sqref="G48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5" t="s">
        <v>48</v>
      </c>
      <c r="B1" s="35"/>
      <c r="C1" s="35"/>
      <c r="D1" s="35"/>
      <c r="E1" s="35"/>
      <c r="F1" s="35"/>
    </row>
    <row r="3" spans="1:6" ht="33" customHeight="1" x14ac:dyDescent="0.25">
      <c r="A3" s="36" t="s">
        <v>1</v>
      </c>
      <c r="B3" s="36"/>
      <c r="C3" s="36"/>
      <c r="D3" s="36"/>
      <c r="E3" s="36"/>
      <c r="F3" s="36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60" x14ac:dyDescent="0.25">
      <c r="A6" s="15">
        <v>1</v>
      </c>
      <c r="B6" s="16" t="s">
        <v>49</v>
      </c>
      <c r="C6" s="17">
        <v>120</v>
      </c>
      <c r="D6" s="18" t="s">
        <v>50</v>
      </c>
      <c r="E6" s="22">
        <v>45385</v>
      </c>
      <c r="F6" s="19">
        <v>265000</v>
      </c>
    </row>
    <row r="7" spans="1:6" ht="30" x14ac:dyDescent="0.25">
      <c r="A7" s="15">
        <v>2</v>
      </c>
      <c r="B7" s="16" t="s">
        <v>51</v>
      </c>
      <c r="C7" s="17">
        <v>220</v>
      </c>
      <c r="D7" s="18" t="s">
        <v>52</v>
      </c>
      <c r="E7" s="22">
        <v>45384</v>
      </c>
      <c r="F7" s="19">
        <v>174060</v>
      </c>
    </row>
    <row r="8" spans="1:6" ht="60" x14ac:dyDescent="0.25">
      <c r="A8" s="15">
        <v>3</v>
      </c>
      <c r="B8" s="16" t="s">
        <v>53</v>
      </c>
      <c r="C8" s="17">
        <v>220</v>
      </c>
      <c r="D8" s="18" t="s">
        <v>54</v>
      </c>
      <c r="E8" s="22">
        <v>45386</v>
      </c>
      <c r="F8" s="19">
        <v>700000</v>
      </c>
    </row>
    <row r="9" spans="1:6" ht="60" x14ac:dyDescent="0.25">
      <c r="A9" s="15">
        <v>4</v>
      </c>
      <c r="B9" s="16" t="s">
        <v>55</v>
      </c>
      <c r="C9" s="17">
        <v>220</v>
      </c>
      <c r="D9" s="18" t="s">
        <v>56</v>
      </c>
      <c r="E9" s="22">
        <v>45387</v>
      </c>
      <c r="F9" s="19">
        <v>136876.74</v>
      </c>
    </row>
    <row r="10" spans="1:6" ht="60" x14ac:dyDescent="0.25">
      <c r="A10" s="15">
        <v>5</v>
      </c>
      <c r="B10" s="16" t="s">
        <v>57</v>
      </c>
      <c r="C10" s="17">
        <v>220</v>
      </c>
      <c r="D10" s="18" t="s">
        <v>58</v>
      </c>
      <c r="E10" s="22">
        <v>45387</v>
      </c>
      <c r="F10" s="19">
        <v>833000</v>
      </c>
    </row>
    <row r="11" spans="1:6" ht="30" x14ac:dyDescent="0.25">
      <c r="A11" s="15">
        <v>6</v>
      </c>
      <c r="B11" s="16" t="s">
        <v>59</v>
      </c>
      <c r="C11" s="17">
        <v>220</v>
      </c>
      <c r="D11" s="18" t="s">
        <v>60</v>
      </c>
      <c r="E11" s="22">
        <v>45387</v>
      </c>
      <c r="F11" s="19">
        <v>54187304</v>
      </c>
    </row>
    <row r="12" spans="1:6" ht="60" x14ac:dyDescent="0.25">
      <c r="A12" s="15">
        <v>7</v>
      </c>
      <c r="B12" s="16" t="s">
        <v>61</v>
      </c>
      <c r="C12" s="17">
        <v>220</v>
      </c>
      <c r="D12" s="18" t="s">
        <v>62</v>
      </c>
      <c r="E12" s="22">
        <v>45391</v>
      </c>
      <c r="F12" s="19">
        <v>700000</v>
      </c>
    </row>
    <row r="13" spans="1:6" ht="60" x14ac:dyDescent="0.25">
      <c r="A13" s="15">
        <v>8</v>
      </c>
      <c r="B13" s="16" t="s">
        <v>63</v>
      </c>
      <c r="C13" s="17">
        <v>220</v>
      </c>
      <c r="D13" s="18" t="s">
        <v>64</v>
      </c>
      <c r="E13" s="22">
        <v>45392</v>
      </c>
      <c r="F13" s="19">
        <v>700000</v>
      </c>
    </row>
    <row r="14" spans="1:6" ht="75" x14ac:dyDescent="0.25">
      <c r="A14" s="15">
        <v>9</v>
      </c>
      <c r="B14" s="16" t="s">
        <v>65</v>
      </c>
      <c r="C14" s="17">
        <v>130</v>
      </c>
      <c r="D14" s="18" t="s">
        <v>66</v>
      </c>
      <c r="E14" s="22">
        <v>45397</v>
      </c>
      <c r="F14" s="19">
        <v>358706</v>
      </c>
    </row>
    <row r="15" spans="1:6" ht="30" x14ac:dyDescent="0.25">
      <c r="A15" s="15">
        <v>10</v>
      </c>
      <c r="B15" s="16" t="s">
        <v>67</v>
      </c>
      <c r="C15" s="17">
        <v>220</v>
      </c>
      <c r="D15" s="18" t="s">
        <v>68</v>
      </c>
      <c r="E15" s="22">
        <v>45394</v>
      </c>
      <c r="F15" s="19">
        <v>400000</v>
      </c>
    </row>
    <row r="16" spans="1:6" ht="45" x14ac:dyDescent="0.25">
      <c r="A16" s="15">
        <v>11</v>
      </c>
      <c r="B16" s="16" t="s">
        <v>69</v>
      </c>
      <c r="C16" s="17">
        <v>120</v>
      </c>
      <c r="D16" s="18" t="s">
        <v>70</v>
      </c>
      <c r="E16" s="22">
        <v>45401</v>
      </c>
      <c r="F16" s="19">
        <v>2870736</v>
      </c>
    </row>
    <row r="17" spans="1:6" ht="60" x14ac:dyDescent="0.25">
      <c r="A17" s="15">
        <v>12</v>
      </c>
      <c r="B17" s="16" t="s">
        <v>71</v>
      </c>
      <c r="C17" s="17">
        <v>220</v>
      </c>
      <c r="D17" s="18" t="s">
        <v>72</v>
      </c>
      <c r="E17" s="22">
        <v>45400</v>
      </c>
      <c r="F17" s="19">
        <v>880000</v>
      </c>
    </row>
    <row r="18" spans="1:6" ht="45" x14ac:dyDescent="0.25">
      <c r="A18" s="15">
        <v>13</v>
      </c>
      <c r="B18" s="16" t="s">
        <v>73</v>
      </c>
      <c r="C18" s="17">
        <v>220</v>
      </c>
      <c r="D18" s="18" t="s">
        <v>74</v>
      </c>
      <c r="E18" s="22">
        <v>45401</v>
      </c>
      <c r="F18" s="19">
        <v>850000</v>
      </c>
    </row>
    <row r="19" spans="1:6" ht="45" x14ac:dyDescent="0.25">
      <c r="A19" s="15">
        <v>14</v>
      </c>
      <c r="B19" s="16" t="s">
        <v>75</v>
      </c>
      <c r="C19" s="17">
        <v>220</v>
      </c>
      <c r="D19" s="18" t="s">
        <v>76</v>
      </c>
      <c r="E19" s="22">
        <v>45400</v>
      </c>
      <c r="F19" s="19">
        <v>462000</v>
      </c>
    </row>
    <row r="20" spans="1:6" ht="45" x14ac:dyDescent="0.25">
      <c r="A20" s="15">
        <v>15</v>
      </c>
      <c r="B20" s="16" t="s">
        <v>77</v>
      </c>
      <c r="C20" s="17">
        <v>220</v>
      </c>
      <c r="D20" s="18" t="s">
        <v>78</v>
      </c>
      <c r="E20" s="22">
        <v>45404</v>
      </c>
      <c r="F20" s="19">
        <v>182520</v>
      </c>
    </row>
    <row r="21" spans="1:6" ht="45" x14ac:dyDescent="0.25">
      <c r="A21" s="15">
        <v>16</v>
      </c>
      <c r="B21" s="16" t="s">
        <v>79</v>
      </c>
      <c r="C21" s="17">
        <v>130</v>
      </c>
      <c r="D21" s="18" t="s">
        <v>80</v>
      </c>
      <c r="E21" s="22">
        <v>45405</v>
      </c>
      <c r="F21" s="19">
        <v>2335716</v>
      </c>
    </row>
    <row r="22" spans="1:6" ht="75" x14ac:dyDescent="0.25">
      <c r="A22" s="15">
        <v>17</v>
      </c>
      <c r="B22" s="16" t="s">
        <v>81</v>
      </c>
      <c r="C22" s="17">
        <v>220</v>
      </c>
      <c r="D22" s="18" t="s">
        <v>82</v>
      </c>
      <c r="E22" s="22">
        <v>45405</v>
      </c>
      <c r="F22" s="19">
        <v>297600</v>
      </c>
    </row>
    <row r="23" spans="1:6" ht="45" x14ac:dyDescent="0.25">
      <c r="A23" s="15">
        <v>18</v>
      </c>
      <c r="B23" s="16" t="s">
        <v>83</v>
      </c>
      <c r="C23" s="17">
        <v>121</v>
      </c>
      <c r="D23" s="18" t="s">
        <v>84</v>
      </c>
      <c r="E23" s="22">
        <v>45383</v>
      </c>
      <c r="F23" s="19">
        <v>6382000</v>
      </c>
    </row>
    <row r="24" spans="1:6" ht="45" x14ac:dyDescent="0.25">
      <c r="A24" s="15">
        <v>19</v>
      </c>
      <c r="B24" s="16" t="s">
        <v>85</v>
      </c>
      <c r="C24" s="17">
        <v>220</v>
      </c>
      <c r="D24" s="18" t="s">
        <v>86</v>
      </c>
      <c r="E24" s="22">
        <v>45407</v>
      </c>
      <c r="F24" s="19">
        <v>328580</v>
      </c>
    </row>
    <row r="25" spans="1:6" ht="45" x14ac:dyDescent="0.25">
      <c r="A25" s="15">
        <v>20</v>
      </c>
      <c r="B25" s="16" t="s">
        <v>87</v>
      </c>
      <c r="C25" s="17">
        <v>130</v>
      </c>
      <c r="D25" s="18" t="s">
        <v>88</v>
      </c>
      <c r="E25" s="22">
        <v>45407</v>
      </c>
      <c r="F25" s="19">
        <v>718388</v>
      </c>
    </row>
    <row r="26" spans="1:6" ht="60" x14ac:dyDescent="0.25">
      <c r="A26" s="15">
        <v>21</v>
      </c>
      <c r="B26" s="16" t="s">
        <v>89</v>
      </c>
      <c r="C26" s="17">
        <v>220</v>
      </c>
      <c r="D26" s="18" t="s">
        <v>90</v>
      </c>
      <c r="E26" s="22">
        <v>45384</v>
      </c>
      <c r="F26" s="19">
        <v>300000</v>
      </c>
    </row>
    <row r="27" spans="1:6" ht="30" x14ac:dyDescent="0.25">
      <c r="A27" s="15">
        <v>22</v>
      </c>
      <c r="B27" s="16" t="s">
        <v>91</v>
      </c>
      <c r="C27" s="17">
        <v>220</v>
      </c>
      <c r="D27" s="18" t="s">
        <v>92</v>
      </c>
      <c r="E27" s="22">
        <v>45407</v>
      </c>
      <c r="F27" s="19">
        <v>3600000</v>
      </c>
    </row>
    <row r="29" spans="1:6" ht="30.75" customHeight="1" x14ac:dyDescent="0.25">
      <c r="A29" s="36" t="s">
        <v>7</v>
      </c>
      <c r="B29" s="36"/>
      <c r="C29" s="36"/>
      <c r="D29" s="36"/>
      <c r="E29" s="36"/>
      <c r="F29" s="36"/>
    </row>
    <row r="31" spans="1:6" ht="75" x14ac:dyDescent="0.25">
      <c r="A31" s="2" t="s">
        <v>3</v>
      </c>
      <c r="B31" s="37" t="s">
        <v>8</v>
      </c>
      <c r="C31" s="37"/>
      <c r="D31" s="37"/>
      <c r="E31" s="2" t="s">
        <v>9</v>
      </c>
      <c r="F31" s="2" t="s">
        <v>17</v>
      </c>
    </row>
    <row r="32" spans="1:6" ht="30" customHeight="1" x14ac:dyDescent="0.25">
      <c r="A32" s="2">
        <v>23</v>
      </c>
      <c r="B32" s="38" t="s">
        <v>16</v>
      </c>
      <c r="C32" s="38"/>
      <c r="D32" s="38"/>
      <c r="E32" s="5">
        <v>0</v>
      </c>
      <c r="F32" s="4">
        <v>0</v>
      </c>
    </row>
    <row r="33" spans="1:6" ht="45" customHeight="1" x14ac:dyDescent="0.25">
      <c r="A33" s="2">
        <v>24</v>
      </c>
      <c r="B33" s="38" t="s">
        <v>18</v>
      </c>
      <c r="C33" s="38"/>
      <c r="D33" s="38"/>
      <c r="E33" s="13">
        <v>4</v>
      </c>
      <c r="F33" s="14">
        <v>13687422.689999999</v>
      </c>
    </row>
    <row r="34" spans="1:6" ht="30" hidden="1" customHeight="1" outlineLevel="1" x14ac:dyDescent="0.25">
      <c r="A34" s="9" t="s">
        <v>32</v>
      </c>
      <c r="B34" s="40" t="s">
        <v>33</v>
      </c>
      <c r="C34" s="40"/>
      <c r="D34" s="40"/>
      <c r="E34" s="13">
        <f>COUNTIF(C6:C27,220)</f>
        <v>16</v>
      </c>
      <c r="F34" s="14">
        <f>SUMIF(C6:C27,220,F6:F27)</f>
        <v>64731940.740000002</v>
      </c>
    </row>
    <row r="35" spans="1:6" ht="30" hidden="1" customHeight="1" outlineLevel="1" x14ac:dyDescent="0.25">
      <c r="A35" s="12" t="s">
        <v>34</v>
      </c>
      <c r="B35" s="39" t="s">
        <v>18</v>
      </c>
      <c r="C35" s="39"/>
      <c r="D35" s="39"/>
      <c r="E35" s="30">
        <f>E33+E34</f>
        <v>20</v>
      </c>
      <c r="F35" s="31">
        <f>F34+F33</f>
        <v>78419363.430000007</v>
      </c>
    </row>
    <row r="36" spans="1:6" ht="48.75" customHeight="1" collapsed="1" x14ac:dyDescent="0.25">
      <c r="A36" s="2">
        <v>25</v>
      </c>
      <c r="B36" s="38" t="s">
        <v>19</v>
      </c>
      <c r="C36" s="38"/>
      <c r="D36" s="38"/>
      <c r="E36" s="33">
        <v>43</v>
      </c>
      <c r="F36" s="34">
        <v>2690337.02</v>
      </c>
    </row>
    <row r="37" spans="1:6" ht="75" customHeight="1" x14ac:dyDescent="0.25">
      <c r="A37" s="24">
        <v>26</v>
      </c>
      <c r="B37" s="38" t="s">
        <v>35</v>
      </c>
      <c r="C37" s="38"/>
      <c r="D37" s="38"/>
      <c r="E37" s="13">
        <v>0</v>
      </c>
      <c r="F37" s="14">
        <v>0</v>
      </c>
    </row>
    <row r="38" spans="1:6" ht="60" customHeight="1" x14ac:dyDescent="0.25">
      <c r="A38" s="32">
        <v>27</v>
      </c>
      <c r="B38" s="38" t="s">
        <v>36</v>
      </c>
      <c r="C38" s="38"/>
      <c r="D38" s="38"/>
      <c r="E38" s="13">
        <v>0</v>
      </c>
      <c r="F38" s="14">
        <v>0</v>
      </c>
    </row>
    <row r="39" spans="1:6" ht="92.25" customHeight="1" x14ac:dyDescent="0.25">
      <c r="A39" s="32">
        <v>28</v>
      </c>
      <c r="B39" s="38" t="s">
        <v>37</v>
      </c>
      <c r="C39" s="38"/>
      <c r="D39" s="38"/>
      <c r="E39" s="13">
        <v>0</v>
      </c>
      <c r="F39" s="14">
        <v>0</v>
      </c>
    </row>
    <row r="41" spans="1:6" x14ac:dyDescent="0.25">
      <c r="A41" s="36" t="s">
        <v>31</v>
      </c>
      <c r="B41" s="36"/>
      <c r="C41" s="36"/>
      <c r="D41" s="36"/>
      <c r="E41" s="36"/>
      <c r="F41" s="36"/>
    </row>
    <row r="43" spans="1:6" ht="60" x14ac:dyDescent="0.25">
      <c r="A43" s="48" t="s">
        <v>10</v>
      </c>
      <c r="B43" s="49"/>
      <c r="C43" s="49"/>
      <c r="D43" s="50"/>
      <c r="E43" s="2" t="s">
        <v>10</v>
      </c>
      <c r="F43" s="2" t="s">
        <v>20</v>
      </c>
    </row>
    <row r="44" spans="1:6" x14ac:dyDescent="0.25">
      <c r="A44" s="51" t="s">
        <v>21</v>
      </c>
      <c r="B44" s="52"/>
      <c r="C44" s="52"/>
      <c r="D44" s="53"/>
      <c r="E44" s="20">
        <f>SUM(E45:E52)</f>
        <v>69</v>
      </c>
      <c r="F44" s="21">
        <f>SUM(F45:F52)</f>
        <v>94040246.450000003</v>
      </c>
    </row>
    <row r="45" spans="1:6" ht="30" customHeight="1" x14ac:dyDescent="0.25">
      <c r="A45" s="42" t="s">
        <v>11</v>
      </c>
      <c r="B45" s="43"/>
      <c r="C45" s="43"/>
      <c r="D45" s="44"/>
      <c r="E45" s="13">
        <f>E32</f>
        <v>0</v>
      </c>
      <c r="F45" s="14">
        <f>F32</f>
        <v>0</v>
      </c>
    </row>
    <row r="46" spans="1:6" ht="30" customHeight="1" x14ac:dyDescent="0.25">
      <c r="A46" s="42" t="s">
        <v>12</v>
      </c>
      <c r="B46" s="43"/>
      <c r="C46" s="43"/>
      <c r="D46" s="44"/>
      <c r="E46" s="13">
        <f>E36</f>
        <v>43</v>
      </c>
      <c r="F46" s="14">
        <f>F36</f>
        <v>2690337.02</v>
      </c>
    </row>
    <row r="47" spans="1:6" ht="30" customHeight="1" x14ac:dyDescent="0.25">
      <c r="A47" s="42" t="s">
        <v>13</v>
      </c>
      <c r="B47" s="43"/>
      <c r="C47" s="43"/>
      <c r="D47" s="44"/>
      <c r="E47" s="13">
        <f>E35</f>
        <v>20</v>
      </c>
      <c r="F47" s="14">
        <f>F35</f>
        <v>78419363.430000007</v>
      </c>
    </row>
    <row r="48" spans="1:6" ht="75" customHeight="1" x14ac:dyDescent="0.25">
      <c r="A48" s="42" t="s">
        <v>38</v>
      </c>
      <c r="B48" s="43"/>
      <c r="C48" s="43"/>
      <c r="D48" s="44"/>
      <c r="E48" s="13">
        <f>SUM(E49:E51)</f>
        <v>0</v>
      </c>
      <c r="F48" s="14">
        <f>SUM(F49:F51)</f>
        <v>0</v>
      </c>
    </row>
    <row r="49" spans="1:6" ht="75" customHeight="1" x14ac:dyDescent="0.25">
      <c r="A49" s="45" t="s">
        <v>39</v>
      </c>
      <c r="B49" s="46"/>
      <c r="C49" s="46"/>
      <c r="D49" s="47"/>
      <c r="E49" s="13">
        <f>E37</f>
        <v>0</v>
      </c>
      <c r="F49" s="14">
        <f>F37</f>
        <v>0</v>
      </c>
    </row>
    <row r="50" spans="1:6" ht="64.5" customHeight="1" x14ac:dyDescent="0.25">
      <c r="A50" s="45" t="s">
        <v>40</v>
      </c>
      <c r="B50" s="46"/>
      <c r="C50" s="46"/>
      <c r="D50" s="47"/>
      <c r="E50" s="13">
        <f t="shared" ref="E50:F51" si="0">E38</f>
        <v>0</v>
      </c>
      <c r="F50" s="14">
        <f t="shared" si="0"/>
        <v>0</v>
      </c>
    </row>
    <row r="51" spans="1:6" ht="92.25" customHeight="1" x14ac:dyDescent="0.25">
      <c r="A51" s="45" t="s">
        <v>41</v>
      </c>
      <c r="B51" s="46"/>
      <c r="C51" s="46"/>
      <c r="D51" s="47"/>
      <c r="E51" s="13">
        <f t="shared" si="0"/>
        <v>0</v>
      </c>
      <c r="F51" s="14">
        <f t="shared" si="0"/>
        <v>0</v>
      </c>
    </row>
    <row r="52" spans="1:6" ht="45" customHeight="1" x14ac:dyDescent="0.25">
      <c r="A52" s="42" t="s">
        <v>22</v>
      </c>
      <c r="B52" s="43"/>
      <c r="C52" s="43"/>
      <c r="D52" s="44"/>
      <c r="E52" s="13">
        <f>COUNTIF(C6:C27,120)+COUNTIF(C6:C27,130)+COUNTIF(C6:C27,131)+COUNTIF(C6:C27,121)+COUNTIF(C6:C27,132)+COUNTIF(C6:C27,122)</f>
        <v>6</v>
      </c>
      <c r="F52" s="14">
        <f>SUMIF(C6:C27,120,F6:F27)+SUMIF(C6:C27,130,F6:F27)+SUMIF(C6:C27,131,F6:F27)+SUMIF(C6:C27,121,F6:F27)+SUMIF(C6:C27,132,F6:F27)+SUMIF(C6:C27,122,F6:F27)</f>
        <v>12930546</v>
      </c>
    </row>
    <row r="53" spans="1:6" ht="58.5" customHeight="1" x14ac:dyDescent="0.25">
      <c r="A53" s="45" t="s">
        <v>14</v>
      </c>
      <c r="B53" s="46"/>
      <c r="C53" s="46"/>
      <c r="D53" s="47"/>
      <c r="E53" s="13">
        <f>COUNTIF(C6:C27,131)+COUNTIF(C6:C27,121)+COUNTIF(C6:C27,132)+COUNTIF(C6:C27,122)</f>
        <v>1</v>
      </c>
      <c r="F53" s="14">
        <f>SUMIF(C6:C27,131,F6:F27)+SUMIF(C6:C27,121,F6:F27)+SUMIF(C6:C27,132,F6:F27)+SUMIF(C6:C27,122,F6:F27)</f>
        <v>6382000</v>
      </c>
    </row>
    <row r="56" spans="1:6" x14ac:dyDescent="0.25">
      <c r="A56" s="41" t="s">
        <v>43</v>
      </c>
      <c r="B56" s="41"/>
      <c r="C56" s="1"/>
    </row>
    <row r="57" spans="1:6" x14ac:dyDescent="0.25">
      <c r="A57" s="41" t="s">
        <v>42</v>
      </c>
      <c r="B57" s="41"/>
      <c r="C57" s="6" t="s">
        <v>0</v>
      </c>
    </row>
  </sheetData>
  <mergeCells count="26">
    <mergeCell ref="A56:B56"/>
    <mergeCell ref="A57:B57"/>
    <mergeCell ref="A52:D52"/>
    <mergeCell ref="A53:D53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1:F1"/>
    <mergeCell ref="A41:F41"/>
    <mergeCell ref="A3:F3"/>
    <mergeCell ref="A29:F29"/>
    <mergeCell ref="B31:D31"/>
    <mergeCell ref="B39:D39"/>
    <mergeCell ref="B32:D32"/>
    <mergeCell ref="B33:D33"/>
    <mergeCell ref="B36:D36"/>
    <mergeCell ref="B35:D35"/>
    <mergeCell ref="B34:D34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80" zoomScaleNormal="100" zoomScaleSheetLayoutView="80" workbookViewId="0">
      <pane ySplit="2" topLeftCell="A3" activePane="bottomLeft" state="frozen"/>
      <selection pane="bottomLeft" activeCell="D13" sqref="D13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43</v>
      </c>
      <c r="B3" s="18" t="s">
        <v>101</v>
      </c>
      <c r="C3" s="15" t="s">
        <v>102</v>
      </c>
      <c r="D3" s="15">
        <v>49</v>
      </c>
      <c r="E3" s="18" t="s">
        <v>46</v>
      </c>
      <c r="F3" s="29">
        <v>33450</v>
      </c>
      <c r="G3" s="29">
        <v>33450</v>
      </c>
    </row>
    <row r="4" spans="1:7" ht="105" x14ac:dyDescent="0.25">
      <c r="A4" s="15">
        <v>52</v>
      </c>
      <c r="B4" s="18" t="s">
        <v>103</v>
      </c>
      <c r="C4" s="15" t="s">
        <v>104</v>
      </c>
      <c r="D4" s="15">
        <v>21</v>
      </c>
      <c r="E4" s="18" t="s">
        <v>46</v>
      </c>
      <c r="F4" s="29">
        <v>4140</v>
      </c>
      <c r="G4" s="29">
        <v>4140</v>
      </c>
    </row>
    <row r="5" spans="1:7" ht="120" x14ac:dyDescent="0.25">
      <c r="A5" s="15">
        <v>81</v>
      </c>
      <c r="B5" s="18" t="s">
        <v>44</v>
      </c>
      <c r="C5" s="15" t="s">
        <v>45</v>
      </c>
      <c r="D5" s="15">
        <v>80</v>
      </c>
      <c r="E5" s="18" t="s">
        <v>105</v>
      </c>
      <c r="F5" s="29">
        <f>29059874.68+72920</f>
        <v>29132794.68</v>
      </c>
      <c r="G5" s="29">
        <f>29059874.68+72920</f>
        <v>29132794.68</v>
      </c>
    </row>
    <row r="6" spans="1:7" ht="15" customHeight="1" x14ac:dyDescent="0.25">
      <c r="A6" s="15">
        <v>84</v>
      </c>
      <c r="B6" s="18" t="s">
        <v>93</v>
      </c>
      <c r="C6" s="15" t="s">
        <v>94</v>
      </c>
      <c r="D6" s="15">
        <v>70</v>
      </c>
      <c r="E6" s="18" t="s">
        <v>99</v>
      </c>
      <c r="F6" s="29">
        <v>9258203.1699999999</v>
      </c>
      <c r="G6" s="29">
        <v>9258203.1699999999</v>
      </c>
    </row>
    <row r="7" spans="1:7" ht="15" customHeight="1" x14ac:dyDescent="0.25">
      <c r="A7" s="15">
        <v>85</v>
      </c>
      <c r="B7" s="18" t="s">
        <v>95</v>
      </c>
      <c r="C7" s="15" t="s">
        <v>96</v>
      </c>
      <c r="D7" s="15">
        <v>70</v>
      </c>
      <c r="E7" s="18" t="s">
        <v>47</v>
      </c>
      <c r="F7" s="29">
        <v>146880</v>
      </c>
      <c r="G7" s="29">
        <v>146880</v>
      </c>
    </row>
    <row r="8" spans="1:7" ht="15" customHeight="1" x14ac:dyDescent="0.25">
      <c r="A8" s="15">
        <v>86</v>
      </c>
      <c r="B8" s="18" t="s">
        <v>97</v>
      </c>
      <c r="C8" s="15" t="s">
        <v>98</v>
      </c>
      <c r="D8" s="15">
        <v>80</v>
      </c>
      <c r="E8" s="18" t="s">
        <v>100</v>
      </c>
      <c r="F8" s="29">
        <v>10770025</v>
      </c>
      <c r="G8" s="29">
        <v>6522733</v>
      </c>
    </row>
    <row r="9" spans="1:7" ht="105" x14ac:dyDescent="0.25">
      <c r="A9" s="15">
        <v>226</v>
      </c>
      <c r="B9" s="18" t="s">
        <v>106</v>
      </c>
      <c r="C9" s="15" t="s">
        <v>107</v>
      </c>
      <c r="D9" s="15">
        <v>75</v>
      </c>
      <c r="E9" s="18" t="s">
        <v>46</v>
      </c>
      <c r="F9" s="29">
        <v>26540</v>
      </c>
      <c r="G9" s="29">
        <v>26540</v>
      </c>
    </row>
    <row r="10" spans="1:7" ht="105" x14ac:dyDescent="0.25">
      <c r="A10" s="15">
        <v>227</v>
      </c>
      <c r="B10" s="18" t="s">
        <v>108</v>
      </c>
      <c r="C10" s="15" t="s">
        <v>109</v>
      </c>
      <c r="D10" s="15">
        <v>75</v>
      </c>
      <c r="E10" s="18" t="s">
        <v>46</v>
      </c>
      <c r="F10" s="29">
        <v>297</v>
      </c>
      <c r="G10" s="29">
        <v>297</v>
      </c>
    </row>
    <row r="11" spans="1:7" ht="105" x14ac:dyDescent="0.25">
      <c r="A11" s="15">
        <v>228</v>
      </c>
      <c r="B11" s="18" t="s">
        <v>110</v>
      </c>
      <c r="C11" s="15" t="s">
        <v>111</v>
      </c>
      <c r="D11" s="15">
        <v>75</v>
      </c>
      <c r="E11" s="18" t="s">
        <v>46</v>
      </c>
      <c r="F11" s="29">
        <v>47760</v>
      </c>
      <c r="G11" s="29">
        <v>47760</v>
      </c>
    </row>
    <row r="12" spans="1:7" ht="105" x14ac:dyDescent="0.25">
      <c r="A12" s="15">
        <v>229</v>
      </c>
      <c r="B12" s="18" t="s">
        <v>112</v>
      </c>
      <c r="C12" s="15" t="s">
        <v>113</v>
      </c>
      <c r="D12" s="15">
        <v>75</v>
      </c>
      <c r="E12" s="18" t="s">
        <v>46</v>
      </c>
      <c r="F12" s="29">
        <v>27230</v>
      </c>
      <c r="G12" s="29">
        <v>27230</v>
      </c>
    </row>
    <row r="13" spans="1:7" ht="105" x14ac:dyDescent="0.25">
      <c r="A13" s="15">
        <v>230</v>
      </c>
      <c r="B13" s="18" t="s">
        <v>114</v>
      </c>
      <c r="C13" s="15" t="s">
        <v>115</v>
      </c>
      <c r="D13" s="15">
        <v>75</v>
      </c>
      <c r="E13" s="18" t="s">
        <v>46</v>
      </c>
      <c r="F13" s="29">
        <v>55520</v>
      </c>
      <c r="G13" s="29">
        <v>55520</v>
      </c>
    </row>
    <row r="14" spans="1:7" ht="105" x14ac:dyDescent="0.25">
      <c r="A14" s="15">
        <v>232</v>
      </c>
      <c r="B14" s="18" t="s">
        <v>116</v>
      </c>
      <c r="C14" s="15" t="s">
        <v>117</v>
      </c>
      <c r="D14" s="15">
        <v>75</v>
      </c>
      <c r="E14" s="18" t="s">
        <v>46</v>
      </c>
      <c r="F14" s="29">
        <v>6990</v>
      </c>
      <c r="G14" s="29">
        <v>6990</v>
      </c>
    </row>
    <row r="15" spans="1:7" x14ac:dyDescent="0.25">
      <c r="A15" s="25"/>
      <c r="B15" s="26"/>
      <c r="C15" s="27"/>
      <c r="D15" s="27"/>
      <c r="E15" s="26"/>
      <c r="F15" s="28"/>
      <c r="G15" s="28"/>
    </row>
    <row r="17" spans="1:6" x14ac:dyDescent="0.25">
      <c r="A17" s="7" t="s">
        <v>43</v>
      </c>
      <c r="B17" s="11"/>
      <c r="C17" s="1"/>
    </row>
    <row r="18" spans="1:6" x14ac:dyDescent="0.25">
      <c r="A18" s="7" t="s">
        <v>42</v>
      </c>
      <c r="B18" s="11"/>
      <c r="D18" s="6" t="s">
        <v>0</v>
      </c>
      <c r="F18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2024-05-06T08:35:29Z</dcterms:modified>
</cp:coreProperties>
</file>