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65" windowWidth="14805" windowHeight="5850"/>
  </bookViews>
  <sheets>
    <sheet name="Сведения о договорах" sheetId="3" r:id="rId1"/>
  </sheets>
  <definedNames>
    <definedName name="_xlnm.Print_Area" localSheetId="0">'Сведения о договорах'!$A$1:$F$57</definedName>
  </definedNames>
  <calcPr calcId="145621"/>
</workbook>
</file>

<file path=xl/calcChain.xml><?xml version="1.0" encoding="utf-8"?>
<calcChain xmlns="http://schemas.openxmlformats.org/spreadsheetml/2006/main">
  <c r="F49" i="3" l="1"/>
  <c r="E49" i="3"/>
  <c r="F40" i="3" l="1"/>
  <c r="E40" i="3"/>
  <c r="E41" i="3" l="1"/>
  <c r="E50" i="3" l="1"/>
  <c r="F50" i="3" l="1"/>
  <c r="F41" i="3" l="1"/>
  <c r="E51" i="3" l="1"/>
  <c r="E52" i="3"/>
  <c r="F52" i="3" l="1"/>
  <c r="F53" i="3" l="1"/>
  <c r="E53" i="3"/>
  <c r="F51" i="3" l="1"/>
  <c r="E48" i="3" l="1"/>
  <c r="E47" i="3" s="1"/>
  <c r="F48" i="3"/>
  <c r="F47" i="3" s="1"/>
</calcChain>
</file>

<file path=xl/comments1.xml><?xml version="1.0" encoding="utf-8"?>
<comments xmlns="http://schemas.openxmlformats.org/spreadsheetml/2006/main">
  <authors>
    <author>Автор</author>
  </authors>
  <commentList>
    <comment ref="B39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<sst xmlns="http://schemas.openxmlformats.org/spreadsheetml/2006/main" count="89" uniqueCount="86">
  <si>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</si>
  <si>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</si>
  <si>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</si>
  <si>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</si>
  <si>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</si>
  <si>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</si>
  <si>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</si>
  <si>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</si>
  <si>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</si>
  <si>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</si>
  <si>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</si>
  <si>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</si>
  <si>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</si>
  <si>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</si>
  <si>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</si>
  <si>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</si>
  <si>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</si>
  <si>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</si>
  <si>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</si>
  <si>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</si>
  <si>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</si>
  <si>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</si>
  <si>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</si>
  <si>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</si>
  <si>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</si>
  <si>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</si>
  <si>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</si>
  <si>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</si>
  <si>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</si>
  <si>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июле 2025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</si>
  <si>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Услуги по обслуживанию охранно-пожарной сигнализации зданий производственной базы Кондинского филиала и подстанции МДФ</t>
  </si>
  <si>
    <t>58601045152250001500000</t>
  </si>
  <si>
    <t>Поставка вагончика-бытовки для нужд Няганьского филиала АО "ЮРЭСК"</t>
  </si>
  <si>
    <t>58601045152250001510000</t>
  </si>
  <si>
    <t>Поставка соединительных переходных муфт наружной установки на номинальное напряжение 35 кВ для нужд АО "ЮРЭСК"</t>
  </si>
  <si>
    <t>58601045152250001520000</t>
  </si>
  <si>
    <t>Ремонт подъемных сооружений и механизмов</t>
  </si>
  <si>
    <t>58601045152250001530000</t>
  </si>
  <si>
    <t>Мониторинг и администрирование сервера, размещенного на оборудовании АО «ЮРЭСК», и на техническое сопровождение сайтов, располагающихся по web-адресам: yuresk.ru и lk.yuresk.ru</t>
  </si>
  <si>
    <t>58601045152250001540000</t>
  </si>
  <si>
    <t>Поставка инструмента</t>
  </si>
  <si>
    <t>58601045152250001550000</t>
  </si>
  <si>
    <t>Оказание услуг по поставке электроэнергии для нужд Березовского филиала АО «ЮРЭСК»</t>
  </si>
  <si>
    <t>58601045152250001560000</t>
  </si>
  <si>
    <t>Услуги по перевозке груза водным транспортом</t>
  </si>
  <si>
    <t>58601045152250001570000</t>
  </si>
  <si>
    <t>Выполнение строительно-монтажных и пусконаладочных работ по объекту инвестиционной программы АО "ЮРЭСК": ЛЭП 6кВ от ПС-35/6кВ до ЦРП-13 в п.Пионерный на участке от ПС-35/6кВ №35 до ЦРП-13 в г.Когалым</t>
  </si>
  <si>
    <t>58601045152250001580000</t>
  </si>
  <si>
    <t>Выполнение строительно-монтажных и пусконаладочных работ по объекту инвестиционной программы АО "ЮРЭСК": ЛЭП 10 кВ на участках ЦРП№2-4 – КТП-3 – КТП-4 в г. Когалым</t>
  </si>
  <si>
    <t>58601045152250001590000</t>
  </si>
  <si>
    <t>Внедрение системы защиты объектов критической информационной инфраструктуры</t>
  </si>
  <si>
    <t>58601045152250001600000</t>
  </si>
  <si>
    <t>Оказание услуг по проведению предрейсовых и послерейсовых медицинских осмотров водителей для нужд АО "ЮРЭСК"</t>
  </si>
  <si>
    <t>58601045152250001620000</t>
  </si>
  <si>
    <t>Поставка стационарных электрозаправок для АО "ЮРЭСК"</t>
  </si>
  <si>
    <t>58601045152250001630000</t>
  </si>
  <si>
    <t>Приобретение доступа к информационному ресурсу для проверки контрагентов</t>
  </si>
  <si>
    <t>58601045152250001640000</t>
  </si>
  <si>
    <t>Оказание услуг по предоставлению возобновляемой кредитной линии с лимитом задолженности 1 000 000 000 руб. для нужд АО "ЮРЭСК"</t>
  </si>
  <si>
    <t>58601045152250001650000</t>
  </si>
  <si>
    <t>Поставка стоек деревянных для нужд АО "ЮРЭСК"</t>
  </si>
  <si>
    <t>58601045152250001660000</t>
  </si>
  <si>
    <t>Поставка хозяйственных товаров</t>
  </si>
  <si>
    <t>58601045152250001670000</t>
  </si>
  <si>
    <t>Поставка оборудования для нужд АО "ЮРЭСК"</t>
  </si>
  <si>
    <t>58601045152250001680000</t>
  </si>
  <si>
    <t>Поставка питьевой бутилированной воды</t>
  </si>
  <si>
    <t>58601045152250001690000</t>
  </si>
  <si>
    <t>Поставка измерительных приборов</t>
  </si>
  <si>
    <t>58601045152250001700000</t>
  </si>
  <si>
    <t>Транспортные услуги для нужд Кондинского филиала АО «ЮРЭСК»</t>
  </si>
  <si>
    <t>58601045152250001710000</t>
  </si>
  <si>
    <t>Оказание услуг технической поддержки продуктов «VipNet» (уровень сопровождения - расширенный) и сопровождение средств защиты информации «VipNet»</t>
  </si>
  <si>
    <t>58601045152250001720000</t>
  </si>
  <si>
    <t>Поставка серверного оборудования</t>
  </si>
  <si>
    <t>58601045152250001740000</t>
  </si>
  <si>
    <t>Поставка РЛК для нужд АО "ЮРЭСК"</t>
  </si>
  <si>
    <t>58601045152250001730000</t>
  </si>
  <si>
    <t>Поставка средств индивидуальной защиты (СИЗ) от термических и механических воздействий для персонала АО «ЮРЭСК»</t>
  </si>
  <si>
    <t>58601045152250001750000</t>
  </si>
  <si>
    <t>Реконструкция офисного здания АО «ЮРЭСК», расположенного по адресу г. Ханты-Мансийск ул. Ленина 52/1»</t>
  </si>
  <si>
    <t>58601045152250001610000</t>
  </si>
  <si>
    <t>Ремонт входной группы административного здания по адресу: ХМАО-Югра, г. Ханты-Мансийск, ул. Ленина, зд. 52».</t>
  </si>
  <si>
    <t>58601045152250001760000</t>
  </si>
  <si>
    <t>сведения о которых не подлежат размещению на официальном сайте в соответствии с частью 15 статьи 4 Федерального закона</t>
  </si>
  <si>
    <t>по результатам закупок, сведения о которых не подлежат размещению на официальном сайте в соответствии с частью 15 статьи 4 Федерального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</si>
</sst>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4" fontId="0" fillId="0" borderId="0" xfId="0" applyNumberFormat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wrapText="1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7"/>
  <sheetViews>
    <sheetView tabSelected="1" zoomScale="80" zoomScaleNormal="80" workbookViewId="0">
      <selection activeCell="I46" sqref="I46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38" t="s">
        <v>29</v>
      </c>
      <c r="B1" s="38"/>
      <c r="C1" s="38"/>
      <c r="D1" s="38"/>
      <c r="E1" s="38"/>
      <c r="F1" s="38"/>
    </row>
    <row r="3" spans="1:6" ht="33" customHeight="1" x14ac:dyDescent="0.25">
      <c r="A3" s="39" t="s">
        <v>1</v>
      </c>
      <c r="B3" s="39"/>
      <c r="C3" s="39"/>
      <c r="D3" s="39"/>
      <c r="E3" s="39"/>
      <c r="F3" s="39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ht="60" x14ac:dyDescent="0.25">
      <c r="A6" s="10">
        <v>1</v>
      </c>
      <c r="B6" s="11" t="s">
        <v>30</v>
      </c>
      <c r="C6" s="12">
        <v>131</v>
      </c>
      <c r="D6" s="13" t="s">
        <v>31</v>
      </c>
      <c r="E6" s="17">
        <v>45839</v>
      </c>
      <c r="F6" s="14">
        <v>259908</v>
      </c>
    </row>
    <row r="7" spans="1:6" ht="30" x14ac:dyDescent="0.25">
      <c r="A7" s="10">
        <v>2</v>
      </c>
      <c r="B7" s="11" t="s">
        <v>32</v>
      </c>
      <c r="C7" s="12">
        <v>131</v>
      </c>
      <c r="D7" s="13" t="s">
        <v>33</v>
      </c>
      <c r="E7" s="17">
        <v>45839</v>
      </c>
      <c r="F7" s="14">
        <v>422916.66</v>
      </c>
    </row>
    <row r="8" spans="1:6" ht="60" x14ac:dyDescent="0.25">
      <c r="A8" s="10">
        <v>3</v>
      </c>
      <c r="B8" s="11" t="s">
        <v>34</v>
      </c>
      <c r="C8" s="12">
        <v>122</v>
      </c>
      <c r="D8" s="13" t="s">
        <v>35</v>
      </c>
      <c r="E8" s="17">
        <v>45839</v>
      </c>
      <c r="F8" s="14">
        <v>150696</v>
      </c>
    </row>
    <row r="9" spans="1:6" ht="30" x14ac:dyDescent="0.25">
      <c r="A9" s="10">
        <v>4</v>
      </c>
      <c r="B9" s="11" t="s">
        <v>36</v>
      </c>
      <c r="C9" s="12">
        <v>220</v>
      </c>
      <c r="D9" s="13" t="s">
        <v>37</v>
      </c>
      <c r="E9" s="17">
        <v>45840</v>
      </c>
      <c r="F9" s="14">
        <v>992534.58</v>
      </c>
    </row>
    <row r="10" spans="1:6" ht="90" x14ac:dyDescent="0.25">
      <c r="A10" s="10">
        <v>5</v>
      </c>
      <c r="B10" s="11" t="s">
        <v>38</v>
      </c>
      <c r="C10" s="12">
        <v>220</v>
      </c>
      <c r="D10" s="13" t="s">
        <v>39</v>
      </c>
      <c r="E10" s="17">
        <v>45840</v>
      </c>
      <c r="F10" s="14">
        <v>900000</v>
      </c>
    </row>
    <row r="11" spans="1:6" x14ac:dyDescent="0.25">
      <c r="A11" s="10">
        <v>6</v>
      </c>
      <c r="B11" s="11" t="s">
        <v>40</v>
      </c>
      <c r="C11" s="12">
        <v>130</v>
      </c>
      <c r="D11" s="13" t="s">
        <v>41</v>
      </c>
      <c r="E11" s="17">
        <v>45842</v>
      </c>
      <c r="F11" s="14">
        <v>3973354.51</v>
      </c>
    </row>
    <row r="12" spans="1:6" ht="45" x14ac:dyDescent="0.25">
      <c r="A12" s="10">
        <v>7</v>
      </c>
      <c r="B12" s="11" t="s">
        <v>42</v>
      </c>
      <c r="C12" s="12">
        <v>220</v>
      </c>
      <c r="D12" s="13" t="s">
        <v>43</v>
      </c>
      <c r="E12" s="17">
        <v>45842</v>
      </c>
      <c r="F12" s="14">
        <v>600000</v>
      </c>
    </row>
    <row r="13" spans="1:6" ht="30" x14ac:dyDescent="0.25">
      <c r="A13" s="10">
        <v>8</v>
      </c>
      <c r="B13" s="11" t="s">
        <v>44</v>
      </c>
      <c r="C13" s="12">
        <v>220</v>
      </c>
      <c r="D13" s="13" t="s">
        <v>45</v>
      </c>
      <c r="E13" s="17">
        <v>45840</v>
      </c>
      <c r="F13" s="14">
        <v>210000</v>
      </c>
    </row>
    <row r="14" spans="1:6" ht="90" x14ac:dyDescent="0.25">
      <c r="A14" s="10">
        <v>9</v>
      </c>
      <c r="B14" s="11" t="s">
        <v>46</v>
      </c>
      <c r="C14" s="12">
        <v>121</v>
      </c>
      <c r="D14" s="13" t="s">
        <v>47</v>
      </c>
      <c r="E14" s="17">
        <v>45845</v>
      </c>
      <c r="F14" s="14">
        <v>12838020</v>
      </c>
    </row>
    <row r="15" spans="1:6" ht="75" x14ac:dyDescent="0.25">
      <c r="A15" s="10">
        <v>10</v>
      </c>
      <c r="B15" s="11" t="s">
        <v>48</v>
      </c>
      <c r="C15" s="12">
        <v>121</v>
      </c>
      <c r="D15" s="13" t="s">
        <v>49</v>
      </c>
      <c r="E15" s="17">
        <v>45845</v>
      </c>
      <c r="F15" s="14">
        <v>6643590</v>
      </c>
    </row>
    <row r="16" spans="1:6" ht="45" x14ac:dyDescent="0.25">
      <c r="A16" s="10">
        <v>11</v>
      </c>
      <c r="B16" s="11" t="s">
        <v>50</v>
      </c>
      <c r="C16" s="12">
        <v>131</v>
      </c>
      <c r="D16" s="13" t="s">
        <v>51</v>
      </c>
      <c r="E16" s="17">
        <v>45845</v>
      </c>
      <c r="F16" s="14">
        <v>6107500</v>
      </c>
    </row>
    <row r="17" spans="1:6" ht="60" x14ac:dyDescent="0.25">
      <c r="A17" s="10">
        <v>12</v>
      </c>
      <c r="B17" s="11" t="s">
        <v>52</v>
      </c>
      <c r="C17" s="12">
        <v>121</v>
      </c>
      <c r="D17" s="13" t="s">
        <v>53</v>
      </c>
      <c r="E17" s="17">
        <v>45845</v>
      </c>
      <c r="F17" s="14">
        <v>779740</v>
      </c>
    </row>
    <row r="18" spans="1:6" ht="30" x14ac:dyDescent="0.25">
      <c r="A18" s="10">
        <v>13</v>
      </c>
      <c r="B18" s="11" t="s">
        <v>54</v>
      </c>
      <c r="C18" s="12">
        <v>130</v>
      </c>
      <c r="D18" s="13" t="s">
        <v>55</v>
      </c>
      <c r="E18" s="17">
        <v>45846</v>
      </c>
      <c r="F18" s="14">
        <v>3952403.91</v>
      </c>
    </row>
    <row r="19" spans="1:6" ht="45" x14ac:dyDescent="0.25">
      <c r="A19" s="10">
        <v>14</v>
      </c>
      <c r="B19" s="11" t="s">
        <v>56</v>
      </c>
      <c r="C19" s="12">
        <v>220</v>
      </c>
      <c r="D19" s="13" t="s">
        <v>57</v>
      </c>
      <c r="E19" s="17">
        <v>45848</v>
      </c>
      <c r="F19" s="14">
        <v>302400</v>
      </c>
    </row>
    <row r="20" spans="1:6" ht="60" x14ac:dyDescent="0.25">
      <c r="A20" s="10">
        <v>15</v>
      </c>
      <c r="B20" s="11" t="s">
        <v>58</v>
      </c>
      <c r="C20" s="12">
        <v>121</v>
      </c>
      <c r="D20" s="13" t="s">
        <v>59</v>
      </c>
      <c r="E20" s="17">
        <v>45849</v>
      </c>
      <c r="F20" s="14">
        <v>666277239.84000003</v>
      </c>
    </row>
    <row r="21" spans="1:6" ht="30" x14ac:dyDescent="0.25">
      <c r="A21" s="10">
        <v>16</v>
      </c>
      <c r="B21" s="11" t="s">
        <v>60</v>
      </c>
      <c r="C21" s="12">
        <v>130</v>
      </c>
      <c r="D21" s="13" t="s">
        <v>61</v>
      </c>
      <c r="E21" s="17">
        <v>45852</v>
      </c>
      <c r="F21" s="14">
        <v>3377539.2</v>
      </c>
    </row>
    <row r="22" spans="1:6" x14ac:dyDescent="0.25">
      <c r="A22" s="10">
        <v>17</v>
      </c>
      <c r="B22" s="11" t="s">
        <v>62</v>
      </c>
      <c r="C22" s="12">
        <v>130</v>
      </c>
      <c r="D22" s="13" t="s">
        <v>63</v>
      </c>
      <c r="E22" s="17">
        <v>45852</v>
      </c>
      <c r="F22" s="14">
        <v>1148979.48</v>
      </c>
    </row>
    <row r="23" spans="1:6" ht="30" x14ac:dyDescent="0.25">
      <c r="A23" s="10">
        <v>18</v>
      </c>
      <c r="B23" s="11" t="s">
        <v>64</v>
      </c>
      <c r="C23" s="12">
        <v>130</v>
      </c>
      <c r="D23" s="13" t="s">
        <v>65</v>
      </c>
      <c r="E23" s="17">
        <v>45859</v>
      </c>
      <c r="F23" s="14">
        <v>72729511.5</v>
      </c>
    </row>
    <row r="24" spans="1:6" ht="30" x14ac:dyDescent="0.25">
      <c r="A24" s="10">
        <v>19</v>
      </c>
      <c r="B24" s="11" t="s">
        <v>66</v>
      </c>
      <c r="C24" s="12">
        <v>121</v>
      </c>
      <c r="D24" s="13" t="s">
        <v>67</v>
      </c>
      <c r="E24" s="17">
        <v>45859</v>
      </c>
      <c r="F24" s="14">
        <v>157950</v>
      </c>
    </row>
    <row r="25" spans="1:6" x14ac:dyDescent="0.25">
      <c r="A25" s="10">
        <v>20</v>
      </c>
      <c r="B25" s="11" t="s">
        <v>68</v>
      </c>
      <c r="C25" s="12">
        <v>130</v>
      </c>
      <c r="D25" s="13" t="s">
        <v>69</v>
      </c>
      <c r="E25" s="17">
        <v>45859</v>
      </c>
      <c r="F25" s="14">
        <v>1287573.17</v>
      </c>
    </row>
    <row r="26" spans="1:6" ht="30" x14ac:dyDescent="0.25">
      <c r="A26" s="10">
        <v>21</v>
      </c>
      <c r="B26" s="11" t="s">
        <v>70</v>
      </c>
      <c r="C26" s="12">
        <v>131</v>
      </c>
      <c r="D26" s="13" t="s">
        <v>71</v>
      </c>
      <c r="E26" s="17">
        <v>45859</v>
      </c>
      <c r="F26" s="14">
        <v>208206</v>
      </c>
    </row>
    <row r="27" spans="1:6" ht="75" x14ac:dyDescent="0.25">
      <c r="A27" s="10">
        <v>22</v>
      </c>
      <c r="B27" s="11" t="s">
        <v>72</v>
      </c>
      <c r="C27" s="12">
        <v>131</v>
      </c>
      <c r="D27" s="13" t="s">
        <v>73</v>
      </c>
      <c r="E27" s="17">
        <v>45859</v>
      </c>
      <c r="F27" s="14">
        <v>3680646</v>
      </c>
    </row>
    <row r="28" spans="1:6" x14ac:dyDescent="0.25">
      <c r="A28" s="10">
        <v>23</v>
      </c>
      <c r="B28" s="24" t="s">
        <v>74</v>
      </c>
      <c r="C28" s="12">
        <v>130</v>
      </c>
      <c r="D28" s="13" t="s">
        <v>75</v>
      </c>
      <c r="E28" s="17">
        <v>45860</v>
      </c>
      <c r="F28" s="14">
        <v>26692705.879999999</v>
      </c>
    </row>
    <row r="29" spans="1:6" x14ac:dyDescent="0.25">
      <c r="A29" s="10">
        <v>24</v>
      </c>
      <c r="B29" s="11" t="s">
        <v>76</v>
      </c>
      <c r="C29" s="12">
        <v>120</v>
      </c>
      <c r="D29" s="13" t="s">
        <v>77</v>
      </c>
      <c r="E29" s="17">
        <v>45861</v>
      </c>
      <c r="F29" s="14">
        <v>443520</v>
      </c>
    </row>
    <row r="30" spans="1:6" ht="60" x14ac:dyDescent="0.25">
      <c r="A30" s="10">
        <v>25</v>
      </c>
      <c r="B30" s="11" t="s">
        <v>78</v>
      </c>
      <c r="C30" s="12">
        <v>130</v>
      </c>
      <c r="D30" s="13" t="s">
        <v>79</v>
      </c>
      <c r="E30" s="17">
        <v>45863</v>
      </c>
      <c r="F30" s="14">
        <v>7390359.7800000003</v>
      </c>
    </row>
    <row r="31" spans="1:6" ht="45" x14ac:dyDescent="0.25">
      <c r="A31" s="10">
        <v>26</v>
      </c>
      <c r="B31" s="11" t="s">
        <v>80</v>
      </c>
      <c r="C31" s="12">
        <v>122</v>
      </c>
      <c r="D31" s="13" t="s">
        <v>81</v>
      </c>
      <c r="E31" s="17">
        <v>45845</v>
      </c>
      <c r="F31" s="14">
        <v>576000</v>
      </c>
    </row>
    <row r="32" spans="1:6" ht="60" x14ac:dyDescent="0.25">
      <c r="A32" s="10">
        <v>27</v>
      </c>
      <c r="B32" s="11" t="s">
        <v>82</v>
      </c>
      <c r="C32" s="12">
        <v>130</v>
      </c>
      <c r="D32" s="13" t="s">
        <v>83</v>
      </c>
      <c r="E32" s="17">
        <v>45863</v>
      </c>
      <c r="F32" s="14">
        <v>760000</v>
      </c>
    </row>
    <row r="34" spans="1:7" ht="30.75" customHeight="1" x14ac:dyDescent="0.25">
      <c r="A34" s="39" t="s">
        <v>7</v>
      </c>
      <c r="B34" s="39"/>
      <c r="C34" s="39"/>
      <c r="D34" s="39"/>
      <c r="E34" s="39"/>
      <c r="F34" s="39"/>
    </row>
    <row r="36" spans="1:7" ht="75" x14ac:dyDescent="0.25">
      <c r="A36" s="2" t="s">
        <v>3</v>
      </c>
      <c r="B36" s="40" t="s">
        <v>8</v>
      </c>
      <c r="C36" s="40"/>
      <c r="D36" s="40"/>
      <c r="E36" s="2" t="s">
        <v>9</v>
      </c>
      <c r="F36" s="2" t="s">
        <v>17</v>
      </c>
    </row>
    <row r="37" spans="1:7" ht="30" customHeight="1" x14ac:dyDescent="0.25">
      <c r="A37" s="2">
        <v>28</v>
      </c>
      <c r="B37" s="41" t="s">
        <v>16</v>
      </c>
      <c r="C37" s="41"/>
      <c r="D37" s="41"/>
      <c r="E37" s="4">
        <v>0</v>
      </c>
      <c r="F37" s="3">
        <v>0</v>
      </c>
    </row>
    <row r="38" spans="1:7" ht="30" customHeight="1" x14ac:dyDescent="0.25">
      <c r="A38" s="23">
        <v>29</v>
      </c>
      <c r="B38" s="44" t="s">
        <v>84</v>
      </c>
      <c r="C38" s="45"/>
      <c r="D38" s="46"/>
      <c r="E38" s="4">
        <v>0</v>
      </c>
      <c r="F38" s="3">
        <v>0</v>
      </c>
    </row>
    <row r="39" spans="1:7" ht="45" customHeight="1" x14ac:dyDescent="0.25">
      <c r="A39" s="2">
        <v>30</v>
      </c>
      <c r="B39" s="41" t="s">
        <v>18</v>
      </c>
      <c r="C39" s="41"/>
      <c r="D39" s="41"/>
      <c r="E39" s="8">
        <v>1</v>
      </c>
      <c r="F39" s="9">
        <v>862303.75</v>
      </c>
    </row>
    <row r="40" spans="1:7" ht="30" hidden="1" customHeight="1" outlineLevel="1" x14ac:dyDescent="0.25">
      <c r="A40" s="6" t="s">
        <v>24</v>
      </c>
      <c r="B40" s="43" t="s">
        <v>25</v>
      </c>
      <c r="C40" s="43"/>
      <c r="D40" s="43"/>
      <c r="E40" s="8">
        <f>COUNTIF(C3:C32,220)</f>
        <v>5</v>
      </c>
      <c r="F40" s="9">
        <f>SUMIF(C3:C32,220,F3:F32)</f>
        <v>3004934.58</v>
      </c>
    </row>
    <row r="41" spans="1:7" ht="30" hidden="1" customHeight="1" outlineLevel="1" x14ac:dyDescent="0.25">
      <c r="A41" s="7" t="s">
        <v>26</v>
      </c>
      <c r="B41" s="42" t="s">
        <v>18</v>
      </c>
      <c r="C41" s="42"/>
      <c r="D41" s="42"/>
      <c r="E41" s="18">
        <f>E39+E40</f>
        <v>6</v>
      </c>
      <c r="F41" s="19">
        <f>F40+F39</f>
        <v>3867238.33</v>
      </c>
    </row>
    <row r="42" spans="1:7" ht="48.75" customHeight="1" collapsed="1" x14ac:dyDescent="0.25">
      <c r="A42" s="2">
        <v>31</v>
      </c>
      <c r="B42" s="41" t="s">
        <v>19</v>
      </c>
      <c r="C42" s="41"/>
      <c r="D42" s="41"/>
      <c r="E42" s="20">
        <v>28</v>
      </c>
      <c r="F42" s="21">
        <v>1015750.35</v>
      </c>
    </row>
    <row r="44" spans="1:7" x14ac:dyDescent="0.25">
      <c r="A44" s="39" t="s">
        <v>23</v>
      </c>
      <c r="B44" s="39"/>
      <c r="C44" s="39"/>
      <c r="D44" s="39"/>
      <c r="E44" s="39"/>
      <c r="F44" s="39"/>
    </row>
    <row r="46" spans="1:7" ht="60" x14ac:dyDescent="0.25">
      <c r="A46" s="32" t="s">
        <v>10</v>
      </c>
      <c r="B46" s="33"/>
      <c r="C46" s="33"/>
      <c r="D46" s="34"/>
      <c r="E46" s="2" t="s">
        <v>10</v>
      </c>
      <c r="F46" s="2" t="s">
        <v>20</v>
      </c>
    </row>
    <row r="47" spans="1:7" x14ac:dyDescent="0.25">
      <c r="A47" s="35" t="s">
        <v>21</v>
      </c>
      <c r="B47" s="36"/>
      <c r="C47" s="36"/>
      <c r="D47" s="37"/>
      <c r="E47" s="15">
        <f>SUM(E48:E52)</f>
        <v>56</v>
      </c>
      <c r="F47" s="16">
        <f>SUM(F48:F52)</f>
        <v>824741348.61000001</v>
      </c>
      <c r="G47" s="22"/>
    </row>
    <row r="48" spans="1:7" ht="30" customHeight="1" x14ac:dyDescent="0.25">
      <c r="A48" s="26" t="s">
        <v>11</v>
      </c>
      <c r="B48" s="27"/>
      <c r="C48" s="27"/>
      <c r="D48" s="28"/>
      <c r="E48" s="8">
        <f>E37</f>
        <v>0</v>
      </c>
      <c r="F48" s="9">
        <f>F37</f>
        <v>0</v>
      </c>
    </row>
    <row r="49" spans="1:6" ht="30" customHeight="1" x14ac:dyDescent="0.25">
      <c r="A49" s="26" t="s">
        <v>85</v>
      </c>
      <c r="B49" s="27"/>
      <c r="C49" s="27"/>
      <c r="D49" s="28"/>
      <c r="E49" s="8">
        <f>E38</f>
        <v>0</v>
      </c>
      <c r="F49" s="9">
        <f>F38</f>
        <v>0</v>
      </c>
    </row>
    <row r="50" spans="1:6" ht="30" customHeight="1" x14ac:dyDescent="0.25">
      <c r="A50" s="26" t="s">
        <v>12</v>
      </c>
      <c r="B50" s="27"/>
      <c r="C50" s="27"/>
      <c r="D50" s="28"/>
      <c r="E50" s="8">
        <f>E42</f>
        <v>28</v>
      </c>
      <c r="F50" s="9">
        <f>F42</f>
        <v>1015750.35</v>
      </c>
    </row>
    <row r="51" spans="1:6" ht="30" customHeight="1" x14ac:dyDescent="0.25">
      <c r="A51" s="26" t="s">
        <v>13</v>
      </c>
      <c r="B51" s="27"/>
      <c r="C51" s="27"/>
      <c r="D51" s="28"/>
      <c r="E51" s="8">
        <f>E41</f>
        <v>6</v>
      </c>
      <c r="F51" s="9">
        <f>F41</f>
        <v>3867238.33</v>
      </c>
    </row>
    <row r="52" spans="1:6" ht="45" customHeight="1" x14ac:dyDescent="0.25">
      <c r="A52" s="26" t="s">
        <v>22</v>
      </c>
      <c r="B52" s="27"/>
      <c r="C52" s="27"/>
      <c r="D52" s="28"/>
      <c r="E52" s="8">
        <f>COUNTIF(C6:C32,120)+COUNTIF(C6:C32,130)+COUNTIF(C6:C32,131)+COUNTIF(C6:C32,121)+COUNTIF(C6:C32,132)+COUNTIF(C6:C32,122)</f>
        <v>22</v>
      </c>
      <c r="F52" s="9">
        <f>SUMIF(C6:C32,120,F6:F32)+SUMIF(C6:C32,130,F6:F32)+SUMIF(C6:C32,131,F6:F32)+SUMIF(C6:C32,121,F6:F32)+SUMIF(C6:C32,132,F6:F32)+SUMIF(C6:C32,122,F6:F32)</f>
        <v>819858359.93000007</v>
      </c>
    </row>
    <row r="53" spans="1:6" ht="58.5" customHeight="1" x14ac:dyDescent="0.25">
      <c r="A53" s="29" t="s">
        <v>14</v>
      </c>
      <c r="B53" s="30"/>
      <c r="C53" s="30"/>
      <c r="D53" s="31"/>
      <c r="E53" s="8">
        <f>COUNTIF(C6:C32,131)+COUNTIF(C6:C32,121)+COUNTIF(C6:C32,132)+COUNTIF(C6:C32,122)</f>
        <v>12</v>
      </c>
      <c r="F53" s="9">
        <f>SUMIF(C6:C32,131,F6:F32)+SUMIF(C6:C32,121,F6:F32)+SUMIF(C6:C32,132,F6:F32)+SUMIF(C6:C32,122,F6:F32)</f>
        <v>698102412.5</v>
      </c>
    </row>
    <row r="56" spans="1:6" x14ac:dyDescent="0.25">
      <c r="A56" s="25" t="s">
        <v>28</v>
      </c>
      <c r="B56" s="25"/>
      <c r="C56" s="1"/>
    </row>
    <row r="57" spans="1:6" x14ac:dyDescent="0.25">
      <c r="A57" s="25" t="s">
        <v>27</v>
      </c>
      <c r="B57" s="25"/>
      <c r="C57" s="5" t="s">
        <v>0</v>
      </c>
    </row>
  </sheetData>
  <mergeCells count="21">
    <mergeCell ref="A1:F1"/>
    <mergeCell ref="A44:F44"/>
    <mergeCell ref="A3:F3"/>
    <mergeCell ref="A34:F34"/>
    <mergeCell ref="B36:D36"/>
    <mergeCell ref="B37:D37"/>
    <mergeCell ref="B39:D39"/>
    <mergeCell ref="B42:D42"/>
    <mergeCell ref="B41:D41"/>
    <mergeCell ref="B40:D40"/>
    <mergeCell ref="B38:D38"/>
    <mergeCell ref="A56:B56"/>
    <mergeCell ref="A57:B57"/>
    <mergeCell ref="A52:D52"/>
    <mergeCell ref="A53:D53"/>
    <mergeCell ref="A46:D46"/>
    <mergeCell ref="A47:D47"/>
    <mergeCell ref="A48:D48"/>
    <mergeCell ref="A50:D50"/>
    <mergeCell ref="A51:D51"/>
    <mergeCell ref="A49:D49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2025-08-04T09:43:51Z</dcterms:modified>
</cp:coreProperties>
</file>