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825" windowWidth="14805" windowHeight="7290"/>
  </bookViews>
  <sheets>
    <sheet name="Сведения о договорах" sheetId="3" r:id="rId1"/>
    <sheet name="Сведения о товарах РФ" sheetId="4" r:id="rId2"/>
  </sheets>
  <definedNames>
    <definedName name="_xlnm.Print_Area" localSheetId="0">'Сведения о договорах'!$A$1:$F$38</definedName>
  </definedNames>
  <calcPr calcId="145621"/>
</workbook>
</file>

<file path=xl/calcChain.xml><?xml version="1.0" encoding="utf-8"?>
<calcChain xmlns="http://schemas.openxmlformats.org/spreadsheetml/2006/main">
  <c r="F22" i="3" l="1"/>
  <c r="E22" i="3"/>
  <c r="F34" i="3" l="1"/>
  <c r="F33" i="3"/>
  <c r="E31" i="3"/>
  <c r="E34" i="3"/>
  <c r="E33" i="3"/>
  <c r="E23" i="3" l="1"/>
  <c r="F23" i="3" l="1"/>
  <c r="F32" i="3" s="1"/>
  <c r="E32" i="3" l="1"/>
  <c r="F31" i="3"/>
  <c r="E30" i="3" l="1"/>
  <c r="E29" i="3" s="1"/>
  <c r="F30" i="3"/>
  <c r="F29" i="3" s="1"/>
</calcChain>
</file>

<file path=xl/comments1.xml><?xml version="1.0" encoding="utf-8"?>
<comments xmlns="http://schemas.openxmlformats.org/spreadsheetml/2006/main">
  <authors>
    <author>Автор</author>
  </authors>
  <commentList>
    <comment ref="B2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взаимозависимые
</t>
        </r>
      </text>
    </comment>
  </commentList>
</comments>
</file>

<file path=xl/sharedStrings.xml><?xml version="1.0" encoding="utf-8"?>
<sst xmlns="http://schemas.openxmlformats.org/spreadsheetml/2006/main" count="67" uniqueCount="61">
  <si>
    <t>Н.А.Макогон</t>
  </si>
  <si>
    <t>Ведущий специалист договорного отдела</t>
  </si>
  <si>
    <t>финансово-экономического управления</t>
  </si>
  <si>
    <t>Информация о количестве и об общей стоимости договоров, заключенных по результатам закупок, сведения о которых размещены в единой информационной системе</t>
  </si>
  <si>
    <t>Предмет договора</t>
  </si>
  <si>
    <t>№</t>
  </si>
  <si>
    <t>Код случая заключения договора по результатам</t>
  </si>
  <si>
    <t>Уникальный номер реестровой записи из реестра договоров, заключенных заказчиками</t>
  </si>
  <si>
    <t>Дата заключения договора</t>
  </si>
  <si>
    <t>Информация о количестве и об общей стоимости договоров, заключенных по результатам закупок, сведения о которых не размещены в единой информационной системе</t>
  </si>
  <si>
    <t>Предмет договора договоров, заключенных по результатам закупок</t>
  </si>
  <si>
    <r>
      <t>Общее количество заключенных договоров</t>
    </r>
    <r>
      <rPr>
        <b/>
        <sz val="11"/>
        <color rgb="FFFF0000"/>
        <rFont val="Arial"/>
        <family val="2"/>
        <charset val="204"/>
      </rPr>
      <t>*</t>
    </r>
  </si>
  <si>
    <t>Общее количество заключенных договоров</t>
  </si>
  <si>
    <t>по результатам закупок, сведения о которых не подлежат размещению в единой информационной системе в соответствии с частью 15 статьи 4 Федерального закона»</t>
  </si>
  <si>
    <t>по результатам закупок, указанных в пунктах 1 - 3 части 15 статьи 4 Федерального закона, в случае принятия заказчиком решения о неразмещении сведений о таких закупках в единой информационной системе</t>
  </si>
  <si>
    <t>по результатам закупок у единственного поставщика (подрядчика, исполнителя), предусмотренных статьей 3.6 Федерального закона»</t>
  </si>
  <si>
    <t>по результатам конкурентных закупок, признанных несостоявшимися (в связи с тем, что на участие в закупке подана только одна заявка и с участником, подавшим такую заявку заключен договор, а также в связи с чем, что по результатам проведения закупки отклонены все заявки, кроме заявки, поданной участником закупки, с которым заключен договор)</t>
  </si>
  <si>
    <t>Цена договора или максимальное значение цены договора (рублей)</t>
  </si>
  <si>
    <t xml:space="preserve">сведения о которых не подлежат размещению в единой информационной системе в соответствии с частью 15 статьи 4 Федерального закона  </t>
  </si>
  <si>
    <t>Цена договора или максимальное значение
цены договора (рублей)*</t>
  </si>
  <si>
    <t xml:space="preserve">у единственного поставщика (подрядчика, исполнителя), если в соответствии с положением о закупке сведения о таких закупках не размещаются заказчиком в единой информационной системе сфере закупок </t>
  </si>
  <si>
    <t xml:space="preserve">указанных в пунктах 1 - 3 части 15 статьи 4 Федерального закона в случае принятия заказчиком решения о неразмещении сведений о таких закупках в единой информационной системе </t>
  </si>
  <si>
    <t>Цена заключенных договоров (рублей)</t>
  </si>
  <si>
    <t>Всего договоров, заключенных заказчиком по результатам закупки товаров, работ, услуг,
в том числе:</t>
  </si>
  <si>
    <r>
      <t xml:space="preserve">размещенных в реестре договоров по результатам закупок, сведения о которых размещены в единой информационной системе,
</t>
    </r>
    <r>
      <rPr>
        <b/>
        <sz val="11"/>
        <color theme="1"/>
        <rFont val="Calibri"/>
        <family val="2"/>
        <charset val="204"/>
        <scheme val="minor"/>
      </rPr>
      <t>в том числе:</t>
    </r>
  </si>
  <si>
    <t>Сведения о закупках товара российского происхождения, в том числе товаров, поставляемых при выполнении закупаемых работ, оказании закупаемых услуг</t>
  </si>
  <si>
    <t>Код товара по ОКПД2</t>
  </si>
  <si>
    <t>Наименование товара</t>
  </si>
  <si>
    <t>Информация о договорах на поставку товаров, в том числе поставленных при выполнении закупаемых работ, оказании закупаемых услуг</t>
  </si>
  <si>
    <t>№ 
п.п.</t>
  </si>
  <si>
    <t>Стоимостной объем товаров, в том числе товаров, поставленных при выполнении закупаемых работ, оказании закупаемых услуг 
(рублей)</t>
  </si>
  <si>
    <t>Стоимостной объем товаров российского происхождения, в том числе товаров, поставленных при выполнении закупаемых работ, оказании закупаемых услуг
(рублей)</t>
  </si>
  <si>
    <t>Размер минимальной доли закупок товаров российского происхождения
(процентов)</t>
  </si>
  <si>
    <t>Информация об общем количествезаключенных договоров, заключенных заказчиком по результатам закупки товаров, работ, услуг</t>
  </si>
  <si>
    <t>3.1.</t>
  </si>
  <si>
    <t>у единственного поставщика (подрядчика, исполнителя) по плану закупки</t>
  </si>
  <si>
    <t>3.2.</t>
  </si>
  <si>
    <t>Поставка ГСМ для автотранспорта Советского филиала АО «ЮРЭСК»</t>
  </si>
  <si>
    <r>
      <t xml:space="preserve">СВЕДЕНИЯ
о договорах, заключенных </t>
    </r>
    <r>
      <rPr>
        <b/>
        <u/>
        <sz val="14"/>
        <color theme="1"/>
        <rFont val="Calibri"/>
        <family val="2"/>
        <charset val="204"/>
        <scheme val="minor"/>
      </rPr>
      <t>в феврале 2022 г.</t>
    </r>
    <r>
      <rPr>
        <b/>
        <sz val="14"/>
        <color theme="1"/>
        <rFont val="Calibri"/>
        <family val="2"/>
        <charset val="204"/>
        <scheme val="minor"/>
      </rPr>
      <t xml:space="preserve"> по результатам закупок товаров, работ, услуг 
</t>
    </r>
    <r>
      <rPr>
        <b/>
        <u/>
        <sz val="14"/>
        <color theme="1"/>
        <rFont val="Calibri"/>
        <family val="2"/>
        <charset val="204"/>
        <scheme val="minor"/>
      </rPr>
      <t xml:space="preserve">АКЦИОНЕРНОЕ ОБЩЕСТВО "ЮГОРСКАЯ РЕГИОНАЛЬНАЯ ЭЛЕКТРОСЕТЕВАЯ КОМПАНИЯ" </t>
    </r>
  </si>
  <si>
    <t>Аренда нежилого помещения по адресу: п. Агириш, ул. Дзержинского, д. 16 (62,7 кв.жм.) для нужд Советского филиала</t>
  </si>
  <si>
    <t>Негарантийный ремонт и сервисное обслуживание приборов учета электроэнергии</t>
  </si>
  <si>
    <t>Услуги по проведению предрейсового, послерейсового медицинских осмотров водителей и периодического осмотра работников Березовского филиала АО «ЮРЭСК» в пгт. Игрим на 2022 год</t>
  </si>
  <si>
    <t>Проведение очередного инспекционного контроля за качеством электрической энергии в распределительных электрических сетях общего назначения АО «ЮРЭСК»</t>
  </si>
  <si>
    <t>Негарантийное обслуживание изделий производства ООО «Матрица»</t>
  </si>
  <si>
    <t>Выполнение работ аварийно-восстановительного и непланового (неотложного) характера на электросетевых объектах 0,4-10 кВ Централизованной зоны электроснабжения в г. Нягань</t>
  </si>
  <si>
    <t>Услуги охраны объекта АО «ЮРЭСК» посредством передачи сигнала стандарта GSM по GPRS-каналу на пульт центрального наблюдения</t>
  </si>
  <si>
    <t>Поставка материалов АИИС КУЭ для пополнения аварийного запаса</t>
  </si>
  <si>
    <t>Поставка арматуры для ВЛ</t>
  </si>
  <si>
    <t>58601045152220000130000</t>
  </si>
  <si>
    <t>58601045152220000140000</t>
  </si>
  <si>
    <t>58601045152220000150000</t>
  </si>
  <si>
    <t>58601045152220000160000</t>
  </si>
  <si>
    <t>58601045152220000170000</t>
  </si>
  <si>
    <t>58601045152220000100000</t>
  </si>
  <si>
    <t>58601045152220000190000</t>
  </si>
  <si>
    <t>58601045152220000200000</t>
  </si>
  <si>
    <t>58601045152220000180000</t>
  </si>
  <si>
    <t>58601045152220000210000</t>
  </si>
  <si>
    <t>85</t>
  </si>
  <si>
    <t>Устройства для коммутации или защиты электрических цепей на напряжение более 1 кВ</t>
  </si>
  <si>
    <t>58601045152210001280000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</si>
</sst>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b/>
      <sz val="11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808080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0" xfId="1" applyProtection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0" xfId="1" applyFont="1" applyAlignment="1" applyProtection="1">
      <alignment horizontal="right"/>
    </xf>
    <xf numFmtId="0" fontId="3" fillId="0" borderId="0" xfId="1" applyFont="1" applyAlignment="1" applyProtection="1"/>
    <xf numFmtId="49" fontId="0" fillId="0" borderId="1" xfId="0" applyNumberForma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49" fontId="0" fillId="0" borderId="0" xfId="0" applyNumberFormat="1"/>
    <xf numFmtId="49" fontId="3" fillId="0" borderId="0" xfId="1" applyNumberFormat="1" applyFont="1" applyAlignment="1" applyProtection="1"/>
    <xf numFmtId="4" fontId="0" fillId="0" borderId="1" xfId="0" applyNumberFormat="1" applyBorder="1" applyAlignment="1">
      <alignment horizontal="right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4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1" applyFont="1" applyAlignment="1" applyProtection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 indent="4"/>
    </xf>
    <xf numFmtId="0" fontId="0" fillId="0" borderId="3" xfId="0" applyBorder="1" applyAlignment="1">
      <alignment horizontal="left" vertical="center" wrapText="1" indent="4"/>
    </xf>
    <xf numFmtId="0" fontId="0" fillId="0" borderId="4" xfId="0" applyBorder="1" applyAlignment="1">
      <alignment horizontal="left" vertical="center" wrapText="1" indent="4"/>
    </xf>
    <xf numFmtId="0" fontId="0" fillId="0" borderId="2" xfId="0" applyBorder="1" applyAlignment="1">
      <alignment horizontal="left" vertical="center" wrapText="1" indent="7"/>
    </xf>
    <xf numFmtId="0" fontId="0" fillId="0" borderId="3" xfId="0" applyBorder="1" applyAlignment="1">
      <alignment horizontal="left" vertical="center" wrapText="1" indent="7"/>
    </xf>
    <xf numFmtId="0" fontId="0" fillId="0" borderId="4" xfId="0" applyBorder="1" applyAlignment="1">
      <alignment horizontal="left" vertical="center" wrapText="1" indent="7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2" borderId="5" xfId="0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8"/>
  <sheetViews>
    <sheetView tabSelected="1" zoomScale="80" zoomScaleNormal="80" workbookViewId="0">
      <selection activeCell="J24" sqref="J24"/>
    </sheetView>
  </sheetViews>
  <sheetFormatPr defaultRowHeight="15" outlineLevelRow="1" x14ac:dyDescent="0.25"/>
  <cols>
    <col min="2" max="2" width="37.42578125" customWidth="1"/>
    <col min="3" max="3" width="16.7109375" customWidth="1"/>
    <col min="4" max="4" width="38.28515625" customWidth="1"/>
    <col min="5" max="5" width="13.5703125" customWidth="1"/>
    <col min="6" max="6" width="15.7109375" customWidth="1"/>
  </cols>
  <sheetData>
    <row r="1" spans="1:6" ht="65.25" customHeight="1" x14ac:dyDescent="0.25">
      <c r="A1" s="42" t="s">
        <v>38</v>
      </c>
      <c r="B1" s="42"/>
      <c r="C1" s="42"/>
      <c r="D1" s="42"/>
      <c r="E1" s="42"/>
      <c r="F1" s="42"/>
    </row>
    <row r="3" spans="1:6" ht="33" customHeight="1" x14ac:dyDescent="0.25">
      <c r="A3" s="43" t="s">
        <v>3</v>
      </c>
      <c r="B3" s="43"/>
      <c r="C3" s="43"/>
      <c r="D3" s="43"/>
      <c r="E3" s="43"/>
      <c r="F3" s="43"/>
    </row>
    <row r="5" spans="1:6" ht="90" x14ac:dyDescent="0.25">
      <c r="A5" s="2" t="s">
        <v>5</v>
      </c>
      <c r="B5" s="2" t="s">
        <v>4</v>
      </c>
      <c r="C5" s="2" t="s">
        <v>6</v>
      </c>
      <c r="D5" s="2" t="s">
        <v>7</v>
      </c>
      <c r="E5" s="2" t="s">
        <v>8</v>
      </c>
      <c r="F5" s="2" t="s">
        <v>17</v>
      </c>
    </row>
    <row r="6" spans="1:6" ht="60" x14ac:dyDescent="0.25">
      <c r="A6" s="17">
        <v>1</v>
      </c>
      <c r="B6" s="18" t="s">
        <v>39</v>
      </c>
      <c r="C6" s="19">
        <v>220</v>
      </c>
      <c r="D6" s="20" t="s">
        <v>48</v>
      </c>
      <c r="E6" s="24">
        <v>44600</v>
      </c>
      <c r="F6" s="21">
        <v>212657.5</v>
      </c>
    </row>
    <row r="7" spans="1:6" ht="45" x14ac:dyDescent="0.25">
      <c r="A7" s="17">
        <v>2</v>
      </c>
      <c r="B7" s="18" t="s">
        <v>40</v>
      </c>
      <c r="C7" s="19">
        <v>220</v>
      </c>
      <c r="D7" s="20" t="s">
        <v>49</v>
      </c>
      <c r="E7" s="24">
        <v>44601</v>
      </c>
      <c r="F7" s="21">
        <v>699642</v>
      </c>
    </row>
    <row r="8" spans="1:6" ht="90" x14ac:dyDescent="0.25">
      <c r="A8" s="17">
        <v>3</v>
      </c>
      <c r="B8" s="18" t="s">
        <v>41</v>
      </c>
      <c r="C8" s="19">
        <v>220</v>
      </c>
      <c r="D8" s="20" t="s">
        <v>50</v>
      </c>
      <c r="E8" s="24">
        <v>44602</v>
      </c>
      <c r="F8" s="21">
        <v>744419</v>
      </c>
    </row>
    <row r="9" spans="1:6" ht="75" x14ac:dyDescent="0.25">
      <c r="A9" s="17">
        <v>4</v>
      </c>
      <c r="B9" s="18" t="s">
        <v>42</v>
      </c>
      <c r="C9" s="19">
        <v>220</v>
      </c>
      <c r="D9" s="20" t="s">
        <v>51</v>
      </c>
      <c r="E9" s="24">
        <v>44607</v>
      </c>
      <c r="F9" s="21">
        <v>806000</v>
      </c>
    </row>
    <row r="10" spans="1:6" ht="30" x14ac:dyDescent="0.25">
      <c r="A10" s="17">
        <v>5</v>
      </c>
      <c r="B10" s="18" t="s">
        <v>37</v>
      </c>
      <c r="C10" s="19">
        <v>131</v>
      </c>
      <c r="D10" s="20" t="s">
        <v>52</v>
      </c>
      <c r="E10" s="24">
        <v>44610</v>
      </c>
      <c r="F10" s="21">
        <v>2314685.4</v>
      </c>
    </row>
    <row r="11" spans="1:6" ht="45" x14ac:dyDescent="0.25">
      <c r="A11" s="17">
        <v>6</v>
      </c>
      <c r="B11" s="18" t="s">
        <v>43</v>
      </c>
      <c r="C11" s="19">
        <v>220</v>
      </c>
      <c r="D11" s="20" t="s">
        <v>53</v>
      </c>
      <c r="E11" s="24">
        <v>44593</v>
      </c>
      <c r="F11" s="21">
        <v>1358580</v>
      </c>
    </row>
    <row r="12" spans="1:6" ht="90" x14ac:dyDescent="0.25">
      <c r="A12" s="17">
        <v>7</v>
      </c>
      <c r="B12" s="18" t="s">
        <v>44</v>
      </c>
      <c r="C12" s="19">
        <v>121</v>
      </c>
      <c r="D12" s="20" t="s">
        <v>54</v>
      </c>
      <c r="E12" s="24">
        <v>44620</v>
      </c>
      <c r="F12" s="21">
        <v>3600000</v>
      </c>
    </row>
    <row r="13" spans="1:6" ht="60" x14ac:dyDescent="0.25">
      <c r="A13" s="17">
        <v>8</v>
      </c>
      <c r="B13" s="18" t="s">
        <v>45</v>
      </c>
      <c r="C13" s="19">
        <v>131</v>
      </c>
      <c r="D13" s="20" t="s">
        <v>55</v>
      </c>
      <c r="E13" s="24">
        <v>44620</v>
      </c>
      <c r="F13" s="21">
        <v>272800</v>
      </c>
    </row>
    <row r="14" spans="1:6" ht="30" x14ac:dyDescent="0.25">
      <c r="A14" s="17">
        <v>9</v>
      </c>
      <c r="B14" s="18" t="s">
        <v>46</v>
      </c>
      <c r="C14" s="19">
        <v>131</v>
      </c>
      <c r="D14" s="20" t="s">
        <v>56</v>
      </c>
      <c r="E14" s="24">
        <v>44613</v>
      </c>
      <c r="F14" s="21">
        <v>22555861.32</v>
      </c>
    </row>
    <row r="15" spans="1:6" x14ac:dyDescent="0.25">
      <c r="A15" s="17">
        <v>10</v>
      </c>
      <c r="B15" s="18" t="s">
        <v>47</v>
      </c>
      <c r="C15" s="19">
        <v>130</v>
      </c>
      <c r="D15" s="20" t="s">
        <v>57</v>
      </c>
      <c r="E15" s="24">
        <v>44620</v>
      </c>
      <c r="F15" s="21">
        <v>762373.39</v>
      </c>
    </row>
    <row r="17" spans="1:6" ht="30.75" customHeight="1" x14ac:dyDescent="0.25">
      <c r="A17" s="43" t="s">
        <v>9</v>
      </c>
      <c r="B17" s="43"/>
      <c r="C17" s="43"/>
      <c r="D17" s="43"/>
      <c r="E17" s="43"/>
      <c r="F17" s="43"/>
    </row>
    <row r="19" spans="1:6" ht="90" x14ac:dyDescent="0.25">
      <c r="A19" s="2" t="s">
        <v>5</v>
      </c>
      <c r="B19" s="44" t="s">
        <v>10</v>
      </c>
      <c r="C19" s="44"/>
      <c r="D19" s="44"/>
      <c r="E19" s="2" t="s">
        <v>11</v>
      </c>
      <c r="F19" s="2" t="s">
        <v>19</v>
      </c>
    </row>
    <row r="20" spans="1:6" ht="30" customHeight="1" x14ac:dyDescent="0.25">
      <c r="A20" s="2">
        <v>11</v>
      </c>
      <c r="B20" s="27" t="s">
        <v>18</v>
      </c>
      <c r="C20" s="27"/>
      <c r="D20" s="27"/>
      <c r="E20" s="5">
        <v>0</v>
      </c>
      <c r="F20" s="4">
        <v>0</v>
      </c>
    </row>
    <row r="21" spans="1:6" ht="45" customHeight="1" x14ac:dyDescent="0.25">
      <c r="A21" s="2">
        <v>12</v>
      </c>
      <c r="B21" s="27" t="s">
        <v>20</v>
      </c>
      <c r="C21" s="27"/>
      <c r="D21" s="27"/>
      <c r="E21" s="15">
        <v>0</v>
      </c>
      <c r="F21" s="16">
        <v>0</v>
      </c>
    </row>
    <row r="22" spans="1:6" ht="30" hidden="1" customHeight="1" outlineLevel="1" x14ac:dyDescent="0.25">
      <c r="A22" s="9" t="s">
        <v>34</v>
      </c>
      <c r="B22" s="41" t="s">
        <v>35</v>
      </c>
      <c r="C22" s="41"/>
      <c r="D22" s="41"/>
      <c r="E22" s="15">
        <f>COUNTIF(C6:C15,220)</f>
        <v>5</v>
      </c>
      <c r="F22" s="16">
        <f>SUMIF(C6:C15,220,F6:F15)</f>
        <v>3821298.5</v>
      </c>
    </row>
    <row r="23" spans="1:6" ht="30" hidden="1" customHeight="1" outlineLevel="1" x14ac:dyDescent="0.25">
      <c r="A23" s="13" t="s">
        <v>36</v>
      </c>
      <c r="B23" s="40" t="s">
        <v>20</v>
      </c>
      <c r="C23" s="40"/>
      <c r="D23" s="40"/>
      <c r="E23" s="15">
        <f>E21+E22</f>
        <v>5</v>
      </c>
      <c r="F23" s="16">
        <f>F22+F21</f>
        <v>3821298.5</v>
      </c>
    </row>
    <row r="24" spans="1:6" ht="30" customHeight="1" collapsed="1" x14ac:dyDescent="0.25">
      <c r="A24" s="2">
        <v>13</v>
      </c>
      <c r="B24" s="27" t="s">
        <v>21</v>
      </c>
      <c r="C24" s="27"/>
      <c r="D24" s="27"/>
      <c r="E24" s="15">
        <v>24</v>
      </c>
      <c r="F24" s="16">
        <v>1849075.11</v>
      </c>
    </row>
    <row r="26" spans="1:6" x14ac:dyDescent="0.25">
      <c r="A26" s="43" t="s">
        <v>33</v>
      </c>
      <c r="B26" s="43"/>
      <c r="C26" s="43"/>
      <c r="D26" s="43"/>
      <c r="E26" s="43"/>
      <c r="F26" s="43"/>
    </row>
    <row r="28" spans="1:6" ht="60" x14ac:dyDescent="0.25">
      <c r="A28" s="34" t="s">
        <v>12</v>
      </c>
      <c r="B28" s="35"/>
      <c r="C28" s="35"/>
      <c r="D28" s="36"/>
      <c r="E28" s="2" t="s">
        <v>12</v>
      </c>
      <c r="F28" s="2" t="s">
        <v>22</v>
      </c>
    </row>
    <row r="29" spans="1:6" x14ac:dyDescent="0.25">
      <c r="A29" s="37" t="s">
        <v>23</v>
      </c>
      <c r="B29" s="38"/>
      <c r="C29" s="38"/>
      <c r="D29" s="39"/>
      <c r="E29" s="22">
        <f>SUM(E30:E33)</f>
        <v>34</v>
      </c>
      <c r="F29" s="23">
        <f>SUM(F30:F33)</f>
        <v>35176093.719999999</v>
      </c>
    </row>
    <row r="30" spans="1:6" ht="30" customHeight="1" x14ac:dyDescent="0.25">
      <c r="A30" s="28" t="s">
        <v>13</v>
      </c>
      <c r="B30" s="29"/>
      <c r="C30" s="29"/>
      <c r="D30" s="30"/>
      <c r="E30" s="15">
        <f>E20</f>
        <v>0</v>
      </c>
      <c r="F30" s="16">
        <f>F20</f>
        <v>0</v>
      </c>
    </row>
    <row r="31" spans="1:6" ht="30" customHeight="1" x14ac:dyDescent="0.25">
      <c r="A31" s="28" t="s">
        <v>14</v>
      </c>
      <c r="B31" s="29"/>
      <c r="C31" s="29"/>
      <c r="D31" s="30"/>
      <c r="E31" s="15">
        <f>E24</f>
        <v>24</v>
      </c>
      <c r="F31" s="16">
        <f>F24</f>
        <v>1849075.11</v>
      </c>
    </row>
    <row r="32" spans="1:6" ht="30" customHeight="1" x14ac:dyDescent="0.25">
      <c r="A32" s="28" t="s">
        <v>15</v>
      </c>
      <c r="B32" s="29"/>
      <c r="C32" s="29"/>
      <c r="D32" s="30"/>
      <c r="E32" s="15">
        <f>E23</f>
        <v>5</v>
      </c>
      <c r="F32" s="16">
        <f>F23</f>
        <v>3821298.5</v>
      </c>
    </row>
    <row r="33" spans="1:6" ht="45" customHeight="1" x14ac:dyDescent="0.25">
      <c r="A33" s="28" t="s">
        <v>24</v>
      </c>
      <c r="B33" s="29"/>
      <c r="C33" s="29"/>
      <c r="D33" s="30"/>
      <c r="E33" s="15">
        <f>COUNTIF(C6:C15,120)+COUNTIF(C6:C15,130)+COUNTIF(C6:C15,131)+COUNTIF(C6:C15,121)</f>
        <v>5</v>
      </c>
      <c r="F33" s="16">
        <f>SUMIF(C6:C15,120,F6:F15)+SUMIF(C6:C15,130,F6:F15)+SUMIF(C6:C15,131,F6:F15)+SUMIF(C6:C15,121,F6:F15)</f>
        <v>29505720.109999999</v>
      </c>
    </row>
    <row r="34" spans="1:6" ht="30" customHeight="1" x14ac:dyDescent="0.25">
      <c r="A34" s="31" t="s">
        <v>16</v>
      </c>
      <c r="B34" s="32"/>
      <c r="C34" s="32"/>
      <c r="D34" s="33"/>
      <c r="E34" s="15">
        <f>COUNTIF(C6:C15,131)+COUNTIF(C6:C15,121)</f>
        <v>4</v>
      </c>
      <c r="F34" s="16">
        <f>SUMIF(C6:C15,131,F6:F15)+SUMIF(C6:C15,121,F6:F15)</f>
        <v>28743346.719999999</v>
      </c>
    </row>
    <row r="37" spans="1:6" x14ac:dyDescent="0.25">
      <c r="A37" s="26" t="s">
        <v>1</v>
      </c>
      <c r="B37" s="26"/>
      <c r="C37" s="1"/>
    </row>
    <row r="38" spans="1:6" x14ac:dyDescent="0.25">
      <c r="A38" s="26" t="s">
        <v>2</v>
      </c>
      <c r="B38" s="26"/>
      <c r="C38" s="6" t="s">
        <v>0</v>
      </c>
    </row>
  </sheetData>
  <mergeCells count="19">
    <mergeCell ref="A1:F1"/>
    <mergeCell ref="A26:F26"/>
    <mergeCell ref="A3:F3"/>
    <mergeCell ref="A17:F17"/>
    <mergeCell ref="B19:D19"/>
    <mergeCell ref="A37:B37"/>
    <mergeCell ref="A38:B38"/>
    <mergeCell ref="B20:D20"/>
    <mergeCell ref="B21:D21"/>
    <mergeCell ref="B24:D24"/>
    <mergeCell ref="A33:D33"/>
    <mergeCell ref="A34:D34"/>
    <mergeCell ref="A28:D28"/>
    <mergeCell ref="A29:D29"/>
    <mergeCell ref="A30:D30"/>
    <mergeCell ref="A31:D31"/>
    <mergeCell ref="B23:D23"/>
    <mergeCell ref="B22:D22"/>
    <mergeCell ref="A32:D32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G7" sqref="G7"/>
    </sheetView>
  </sheetViews>
  <sheetFormatPr defaultRowHeight="15" x14ac:dyDescent="0.25"/>
  <cols>
    <col min="1" max="1" width="7.85546875" customWidth="1"/>
    <col min="2" max="2" width="16.42578125" style="10" customWidth="1"/>
    <col min="3" max="3" width="45.7109375" customWidth="1"/>
    <col min="4" max="4" width="16.42578125" customWidth="1"/>
    <col min="5" max="5" width="32.28515625" style="10" customWidth="1"/>
    <col min="6" max="6" width="14.85546875" customWidth="1"/>
    <col min="7" max="7" width="17.140625" customWidth="1"/>
  </cols>
  <sheetData>
    <row r="1" spans="1:7" ht="15.75" thickBot="1" x14ac:dyDescent="0.3">
      <c r="A1" s="45" t="s">
        <v>25</v>
      </c>
      <c r="B1" s="45"/>
      <c r="C1" s="45"/>
      <c r="D1" s="45"/>
      <c r="E1" s="45"/>
      <c r="F1" s="45"/>
      <c r="G1" s="45"/>
    </row>
    <row r="2" spans="1:7" ht="195" x14ac:dyDescent="0.25">
      <c r="A2" s="3" t="s">
        <v>29</v>
      </c>
      <c r="B2" s="8" t="s">
        <v>26</v>
      </c>
      <c r="C2" s="3" t="s">
        <v>27</v>
      </c>
      <c r="D2" s="3" t="s">
        <v>32</v>
      </c>
      <c r="E2" s="8" t="s">
        <v>28</v>
      </c>
      <c r="F2" s="3" t="s">
        <v>30</v>
      </c>
      <c r="G2" s="3" t="s">
        <v>31</v>
      </c>
    </row>
    <row r="3" spans="1:7" ht="45" x14ac:dyDescent="0.25">
      <c r="A3" s="14" t="s">
        <v>58</v>
      </c>
      <c r="B3" s="8">
        <v>37252</v>
      </c>
      <c r="C3" s="25" t="s">
        <v>59</v>
      </c>
      <c r="D3" s="25">
        <v>60</v>
      </c>
      <c r="E3" s="8" t="s">
        <v>60</v>
      </c>
      <c r="F3" s="12">
        <v>1490400</v>
      </c>
      <c r="G3" s="12">
        <v>1490400</v>
      </c>
    </row>
    <row r="5" spans="1:7" x14ac:dyDescent="0.25">
      <c r="A5" s="7" t="s">
        <v>1</v>
      </c>
      <c r="B5" s="11"/>
      <c r="C5" s="1"/>
    </row>
    <row r="6" spans="1:7" x14ac:dyDescent="0.25">
      <c r="A6" s="7" t="s">
        <v>2</v>
      </c>
      <c r="B6" s="11"/>
      <c r="D6" s="6" t="s">
        <v>0</v>
      </c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Сведения о договорах</vt:lpstr>
      <vt:lpstr>Сведения о товарах РФ</vt:lpstr>
      <vt:lpstr>'Сведения о договорах'!Область_печати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2022-03-04T10:06:37Z</dcterms:modified>
</cp:coreProperties>
</file>