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25" windowWidth="14805" windowHeight="5790"/>
  </bookViews>
  <sheets>
    <sheet name="Сведения о договорах" sheetId="3" r:id="rId1"/>
  </sheets>
  <definedNames>
    <definedName name="_xlnm._FilterDatabase" localSheetId="0" hidden="1">'Сведения о договорах'!$A$5:$G$14</definedName>
    <definedName name="_xlnm.Print_Area" localSheetId="0">'Сведения о договорах'!$A$1:$F$37</definedName>
  </definedNames>
  <calcPr calcId="145621"/>
</workbook>
</file>

<file path=xl/calcChain.xml><?xml version="1.0" encoding="utf-8"?>
<calcChain xmlns="http://schemas.openxmlformats.org/spreadsheetml/2006/main">
  <c r="E21" i="3" l="1"/>
  <c r="E30" i="3" l="1"/>
  <c r="F30" i="3" l="1"/>
  <c r="F21" i="3" l="1"/>
  <c r="F22" i="3" s="1"/>
  <c r="E22" i="3" l="1"/>
  <c r="E31" i="3" s="1"/>
  <c r="E32" i="3"/>
  <c r="F32" i="3" l="1"/>
  <c r="F33" i="3" l="1"/>
  <c r="E33" i="3"/>
  <c r="F31" i="3" l="1"/>
  <c r="E29" i="3" l="1"/>
  <c r="E28" i="3" s="1"/>
  <c r="F29" i="3"/>
  <c r="F28" i="3" s="1"/>
</calcChain>
</file>

<file path=xl/comments1.xml><?xml version="1.0" encoding="utf-8"?>
<comments xmlns="http://schemas.openxmlformats.org/spreadsheetml/2006/main">
  <authors>
    <author>Автор</author>
  </authors>
  <commentLis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<sst xmlns="http://schemas.openxmlformats.org/spreadsheetml/2006/main" count="51" uniqueCount="48">
  <si>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</si>
  <si>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</si>
  <si>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</si>
  <si>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</si>
  <si>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</si>
  <si>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</si>
  <si>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</si>
  <si>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</si>
  <si>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</si>
  <si>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</si>
  <si>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</si>
  <si>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</si>
  <si>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</si>
  <si>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</si>
  <si>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</si>
  <si>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</si>
  <si>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</si>
  <si>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</si>
  <si>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</si>
  <si>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</si>
  <si>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</si>
  <si>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</si>
  <si>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</si>
  <si>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</si>
  <si>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</si>
  <si>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</si>
  <si>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</si>
  <si>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</si>
  <si>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</si>
  <si>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августе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</si>
  <si>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Оказание услуг по предоставлению сертификатов технической поддержки, неисключительного права на использование программы для ЭВМ и сопровождение средств защиты информации</t>
  </si>
  <si>
    <t>58601045152260001660000</t>
  </si>
  <si>
    <t>Оценка рыночной цены арендной платы</t>
  </si>
  <si>
    <t>58601045152260001670000</t>
  </si>
  <si>
    <t>Проведение обязательного ежегодного аудита</t>
  </si>
  <si>
    <t>58601045152260001680000</t>
  </si>
  <si>
    <t>Техническое обслуживание системы водоотведения, водоснабжения г. Сургут пр.Набережный, 27</t>
  </si>
  <si>
    <t>58601045152260001690000</t>
  </si>
  <si>
    <t>Договор оказания услуг связи в сети оператора Екатеринбург 2000</t>
  </si>
  <si>
    <t>58601045152260001700000</t>
  </si>
  <si>
    <t>"Техническое обслуживание пожарной сигнализации на объектеАО «ЮРЭСК» в г. Сургут пр.Набережный 27"</t>
  </si>
  <si>
    <t>58601045152260001710000</t>
  </si>
  <si>
    <t>Поставка детских новогодних подарков</t>
  </si>
  <si>
    <t>58601045152260001720000</t>
  </si>
  <si>
    <t>Поставка контроллера</t>
  </si>
  <si>
    <t>58601045152260001730000</t>
  </si>
  <si>
    <t>Поставка оборудования для модернизации ПС 10/35 кВ Фарада в Кондинском районе</t>
  </si>
  <si>
    <t>58601045152260001740000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</si>
</sst>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7"/>
  <sheetViews>
    <sheetView tabSelected="1" topLeftCell="A13" zoomScale="80" zoomScaleNormal="80" workbookViewId="0">
      <selection activeCell="F20" sqref="F20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  <col min="8" max="8" width="10.85546875" bestFit="1" customWidth="1"/>
  </cols>
  <sheetData>
    <row r="1" spans="1:6" ht="65.25" customHeight="1" x14ac:dyDescent="0.25">
      <c r="A1" s="36" t="s">
        <v>29</v>
      </c>
      <c r="B1" s="36"/>
      <c r="C1" s="36"/>
      <c r="D1" s="36"/>
      <c r="E1" s="36"/>
      <c r="F1" s="36"/>
    </row>
    <row r="3" spans="1:6" ht="33" customHeight="1" x14ac:dyDescent="0.25">
      <c r="A3" s="37" t="s">
        <v>1</v>
      </c>
      <c r="B3" s="37"/>
      <c r="C3" s="37"/>
      <c r="D3" s="37"/>
      <c r="E3" s="37"/>
      <c r="F3" s="37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90" x14ac:dyDescent="0.25">
      <c r="A6" s="10">
        <v>1</v>
      </c>
      <c r="B6" s="11" t="s">
        <v>30</v>
      </c>
      <c r="C6" s="12">
        <v>131</v>
      </c>
      <c r="D6" s="13" t="s">
        <v>31</v>
      </c>
      <c r="E6" s="17">
        <v>46237</v>
      </c>
      <c r="F6" s="14">
        <v>4834311.1500000004</v>
      </c>
    </row>
    <row r="7" spans="1:6" ht="30" x14ac:dyDescent="0.25">
      <c r="A7" s="10">
        <v>2</v>
      </c>
      <c r="B7" s="11" t="s">
        <v>32</v>
      </c>
      <c r="C7" s="12">
        <v>120</v>
      </c>
      <c r="D7" s="13" t="s">
        <v>33</v>
      </c>
      <c r="E7" s="17">
        <v>46238</v>
      </c>
      <c r="F7" s="14">
        <v>111997.6</v>
      </c>
    </row>
    <row r="8" spans="1:6" ht="30" x14ac:dyDescent="0.25">
      <c r="A8" s="10">
        <v>3</v>
      </c>
      <c r="B8" s="11" t="s">
        <v>34</v>
      </c>
      <c r="C8" s="12">
        <v>120</v>
      </c>
      <c r="D8" s="13" t="s">
        <v>35</v>
      </c>
      <c r="E8" s="17">
        <v>46240</v>
      </c>
      <c r="F8" s="14">
        <v>447300</v>
      </c>
    </row>
    <row r="9" spans="1:6" ht="45" x14ac:dyDescent="0.25">
      <c r="A9" s="10">
        <v>4</v>
      </c>
      <c r="B9" s="11" t="s">
        <v>36</v>
      </c>
      <c r="C9" s="12">
        <v>131</v>
      </c>
      <c r="D9" s="13" t="s">
        <v>37</v>
      </c>
      <c r="E9" s="17">
        <v>46244</v>
      </c>
      <c r="F9" s="14">
        <v>671400</v>
      </c>
    </row>
    <row r="10" spans="1:6" ht="30" x14ac:dyDescent="0.25">
      <c r="A10" s="10">
        <v>5</v>
      </c>
      <c r="B10" s="11" t="s">
        <v>38</v>
      </c>
      <c r="C10" s="12">
        <v>220</v>
      </c>
      <c r="D10" s="13" t="s">
        <v>39</v>
      </c>
      <c r="E10" s="17">
        <v>46244</v>
      </c>
      <c r="F10" s="14">
        <v>450000</v>
      </c>
    </row>
    <row r="11" spans="1:6" ht="60" x14ac:dyDescent="0.25">
      <c r="A11" s="10">
        <v>6</v>
      </c>
      <c r="B11" s="11" t="s">
        <v>40</v>
      </c>
      <c r="C11" s="12">
        <v>130</v>
      </c>
      <c r="D11" s="13" t="s">
        <v>41</v>
      </c>
      <c r="E11" s="17">
        <v>46251</v>
      </c>
      <c r="F11" s="14">
        <v>197999.96</v>
      </c>
    </row>
    <row r="12" spans="1:6" ht="30" x14ac:dyDescent="0.25">
      <c r="A12" s="10">
        <v>7</v>
      </c>
      <c r="B12" s="11" t="s">
        <v>42</v>
      </c>
      <c r="C12" s="12">
        <v>131</v>
      </c>
      <c r="D12" s="13" t="s">
        <v>43</v>
      </c>
      <c r="E12" s="17">
        <v>46255</v>
      </c>
      <c r="F12" s="14">
        <v>2499522</v>
      </c>
    </row>
    <row r="13" spans="1:6" x14ac:dyDescent="0.25">
      <c r="A13" s="10">
        <v>8</v>
      </c>
      <c r="B13" s="11" t="s">
        <v>44</v>
      </c>
      <c r="C13" s="12">
        <v>131</v>
      </c>
      <c r="D13" s="13" t="s">
        <v>45</v>
      </c>
      <c r="E13" s="17">
        <v>46255</v>
      </c>
      <c r="F13" s="14">
        <v>93288</v>
      </c>
    </row>
    <row r="14" spans="1:6" ht="45" x14ac:dyDescent="0.25">
      <c r="A14" s="10">
        <v>9</v>
      </c>
      <c r="B14" s="11" t="s">
        <v>46</v>
      </c>
      <c r="C14" s="12">
        <v>220</v>
      </c>
      <c r="D14" s="13" t="s">
        <v>47</v>
      </c>
      <c r="E14" s="17">
        <v>46265</v>
      </c>
      <c r="F14" s="14">
        <v>196718900</v>
      </c>
    </row>
    <row r="16" spans="1:6" ht="30.75" customHeight="1" x14ac:dyDescent="0.25">
      <c r="A16" s="37" t="s">
        <v>7</v>
      </c>
      <c r="B16" s="37"/>
      <c r="C16" s="37"/>
      <c r="D16" s="37"/>
      <c r="E16" s="37"/>
      <c r="F16" s="37"/>
    </row>
    <row r="18" spans="1:8" ht="75" x14ac:dyDescent="0.25">
      <c r="A18" s="2" t="s">
        <v>3</v>
      </c>
      <c r="B18" s="38" t="s">
        <v>8</v>
      </c>
      <c r="C18" s="38"/>
      <c r="D18" s="38"/>
      <c r="E18" s="2" t="s">
        <v>9</v>
      </c>
      <c r="F18" s="2" t="s">
        <v>17</v>
      </c>
    </row>
    <row r="19" spans="1:8" ht="30" customHeight="1" x14ac:dyDescent="0.25">
      <c r="A19" s="2"/>
      <c r="B19" s="39" t="s">
        <v>16</v>
      </c>
      <c r="C19" s="39"/>
      <c r="D19" s="39"/>
      <c r="E19" s="4">
        <v>0</v>
      </c>
      <c r="F19" s="3">
        <v>0</v>
      </c>
    </row>
    <row r="20" spans="1:8" ht="45" customHeight="1" x14ac:dyDescent="0.25">
      <c r="A20" s="2"/>
      <c r="B20" s="39" t="s">
        <v>18</v>
      </c>
      <c r="C20" s="39"/>
      <c r="D20" s="39"/>
      <c r="E20" s="8"/>
      <c r="F20" s="9"/>
    </row>
    <row r="21" spans="1:8" ht="30" hidden="1" customHeight="1" outlineLevel="1" x14ac:dyDescent="0.25">
      <c r="A21" s="6" t="s">
        <v>24</v>
      </c>
      <c r="B21" s="41" t="s">
        <v>25</v>
      </c>
      <c r="C21" s="41"/>
      <c r="D21" s="41"/>
      <c r="E21" s="8">
        <f>COUNTIF(C6:C14,220)</f>
        <v>2</v>
      </c>
      <c r="F21" s="9">
        <f>SUMIF(C6:C14,220,F6:F14)</f>
        <v>197168900</v>
      </c>
    </row>
    <row r="22" spans="1:8" ht="30" hidden="1" customHeight="1" outlineLevel="1" x14ac:dyDescent="0.25">
      <c r="A22" s="7" t="s">
        <v>26</v>
      </c>
      <c r="B22" s="40" t="s">
        <v>18</v>
      </c>
      <c r="C22" s="40"/>
      <c r="D22" s="40"/>
      <c r="E22" s="18">
        <f>E20+E21</f>
        <v>2</v>
      </c>
      <c r="F22" s="19">
        <f>F21+F20</f>
        <v>197168900</v>
      </c>
    </row>
    <row r="23" spans="1:8" ht="48.75" customHeight="1" collapsed="1" x14ac:dyDescent="0.25">
      <c r="A23" s="2"/>
      <c r="B23" s="39" t="s">
        <v>19</v>
      </c>
      <c r="C23" s="39"/>
      <c r="D23" s="39"/>
      <c r="E23" s="20"/>
      <c r="F23" s="21"/>
    </row>
    <row r="25" spans="1:8" x14ac:dyDescent="0.25">
      <c r="A25" s="37" t="s">
        <v>23</v>
      </c>
      <c r="B25" s="37"/>
      <c r="C25" s="37"/>
      <c r="D25" s="37"/>
      <c r="E25" s="37"/>
      <c r="F25" s="37"/>
    </row>
    <row r="27" spans="1:8" ht="60" x14ac:dyDescent="0.25">
      <c r="A27" s="30" t="s">
        <v>10</v>
      </c>
      <c r="B27" s="31"/>
      <c r="C27" s="31"/>
      <c r="D27" s="32"/>
      <c r="E27" s="2" t="s">
        <v>10</v>
      </c>
      <c r="F27" s="2" t="s">
        <v>20</v>
      </c>
    </row>
    <row r="28" spans="1:8" x14ac:dyDescent="0.25">
      <c r="A28" s="33" t="s">
        <v>21</v>
      </c>
      <c r="B28" s="34"/>
      <c r="C28" s="34"/>
      <c r="D28" s="35"/>
      <c r="E28" s="15">
        <f>SUM(E29:E32)</f>
        <v>9</v>
      </c>
      <c r="F28" s="16">
        <f>SUM(F29:F32)</f>
        <v>206024718.71000001</v>
      </c>
      <c r="G28" s="22"/>
      <c r="H28" s="22"/>
    </row>
    <row r="29" spans="1:8" ht="30" customHeight="1" x14ac:dyDescent="0.25">
      <c r="A29" s="24" t="s">
        <v>11</v>
      </c>
      <c r="B29" s="25"/>
      <c r="C29" s="25"/>
      <c r="D29" s="26"/>
      <c r="E29" s="8">
        <f>E19</f>
        <v>0</v>
      </c>
      <c r="F29" s="9">
        <f>F19</f>
        <v>0</v>
      </c>
    </row>
    <row r="30" spans="1:8" ht="30" customHeight="1" x14ac:dyDescent="0.25">
      <c r="A30" s="24" t="s">
        <v>12</v>
      </c>
      <c r="B30" s="25"/>
      <c r="C30" s="25"/>
      <c r="D30" s="26"/>
      <c r="E30" s="8">
        <f>E23</f>
        <v>0</v>
      </c>
      <c r="F30" s="9">
        <f>F23</f>
        <v>0</v>
      </c>
    </row>
    <row r="31" spans="1:8" ht="30" customHeight="1" x14ac:dyDescent="0.25">
      <c r="A31" s="24" t="s">
        <v>13</v>
      </c>
      <c r="B31" s="25"/>
      <c r="C31" s="25"/>
      <c r="D31" s="26"/>
      <c r="E31" s="8">
        <f>E22</f>
        <v>2</v>
      </c>
      <c r="F31" s="9">
        <f>F22</f>
        <v>197168900</v>
      </c>
      <c r="G31" s="22"/>
    </row>
    <row r="32" spans="1:8" ht="45" customHeight="1" x14ac:dyDescent="0.25">
      <c r="A32" s="24" t="s">
        <v>22</v>
      </c>
      <c r="B32" s="25"/>
      <c r="C32" s="25"/>
      <c r="D32" s="26"/>
      <c r="E32" s="8">
        <f>COUNTIF(C6:C14,120)+COUNTIF(C6:C14,130)+COUNTIF(C6:C14,131)+COUNTIF(C6:C14,121)+COUNTIF(C6:C14,132)+COUNTIF(C6:C14,122)</f>
        <v>7</v>
      </c>
      <c r="F32" s="9">
        <f>SUMIF(C6:C14,120,F6:F14)+SUMIF(C6:C14,130,F6:F14)+SUMIF(C6:C14,131,F6:F14)+SUMIF(C6:C14,121,F6:F14)+SUMIF(C6:C14,132,F6:F14)+SUMIF(C6:C14,122,F6:F14)</f>
        <v>8855818.7100000009</v>
      </c>
      <c r="G32" s="22"/>
    </row>
    <row r="33" spans="1:7" ht="58.5" customHeight="1" x14ac:dyDescent="0.25">
      <c r="A33" s="27" t="s">
        <v>14</v>
      </c>
      <c r="B33" s="28"/>
      <c r="C33" s="28"/>
      <c r="D33" s="29"/>
      <c r="E33" s="8">
        <f>COUNTIF(C6:C14,131)+COUNTIF(C6:C14,121)+COUNTIF(C6:C14,132)+COUNTIF(C6:C14,122)</f>
        <v>4</v>
      </c>
      <c r="F33" s="9">
        <f>SUMIF(C6:C14,131,F6:F14)+SUMIF(C6:C14,121,F6:F14)+SUMIF(C6:C14,132,F6:F14)+SUMIF(C6:C14,122,F6:F14)</f>
        <v>8098521.1500000004</v>
      </c>
      <c r="G33" s="22"/>
    </row>
    <row r="36" spans="1:7" x14ac:dyDescent="0.25">
      <c r="A36" s="23" t="s">
        <v>28</v>
      </c>
      <c r="B36" s="23"/>
      <c r="C36" s="1"/>
    </row>
    <row r="37" spans="1:7" x14ac:dyDescent="0.25">
      <c r="A37" s="23" t="s">
        <v>27</v>
      </c>
      <c r="B37" s="23"/>
      <c r="C37" s="5" t="s">
        <v>0</v>
      </c>
    </row>
  </sheetData>
  <mergeCells count="19">
    <mergeCell ref="A1:F1"/>
    <mergeCell ref="A25:F25"/>
    <mergeCell ref="A3:F3"/>
    <mergeCell ref="A16:F16"/>
    <mergeCell ref="B18:D18"/>
    <mergeCell ref="B19:D19"/>
    <mergeCell ref="B20:D20"/>
    <mergeCell ref="B23:D23"/>
    <mergeCell ref="B22:D22"/>
    <mergeCell ref="B21:D21"/>
    <mergeCell ref="A36:B36"/>
    <mergeCell ref="A37:B37"/>
    <mergeCell ref="A32:D32"/>
    <mergeCell ref="A33:D33"/>
    <mergeCell ref="A27:D27"/>
    <mergeCell ref="A28:D28"/>
    <mergeCell ref="A29:D29"/>
    <mergeCell ref="A30:D30"/>
    <mergeCell ref="A31:D31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2026-10-01T04:24:24Z</dcterms:modified>
</cp:coreProperties>
</file>