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385" windowWidth="14805" windowHeight="5730"/>
  </bookViews>
  <sheets>
    <sheet name="Сведения о договорах" sheetId="3" r:id="rId1"/>
  </sheets>
  <definedNames>
    <definedName name="_xlnm.Print_Area" localSheetId="0">'Сведения о договорах'!$A$1:$F$43</definedName>
  </definedNames>
  <calcPr calcId="145621"/>
</workbook>
</file>

<file path=xl/calcChain.xml><?xml version="1.0" encoding="utf-8"?>
<calcChain xmlns="http://schemas.openxmlformats.org/spreadsheetml/2006/main">
  <c r="E26" i="3" l="1"/>
  <c r="F35" i="3" l="1"/>
  <c r="E35" i="3"/>
  <c r="F26" i="3" l="1"/>
  <c r="E27" i="3" l="1"/>
  <c r="E36" i="3" l="1"/>
  <c r="F36" i="3" l="1"/>
  <c r="F27" i="3" l="1"/>
  <c r="E37" i="3" l="1"/>
  <c r="E38" i="3"/>
  <c r="F38" i="3" l="1"/>
  <c r="F39" i="3" l="1"/>
  <c r="E39" i="3"/>
  <c r="F37" i="3" l="1"/>
  <c r="E34" i="3" l="1"/>
  <c r="E33" i="3" s="1"/>
  <c r="F34" i="3"/>
  <c r="F33" i="3" s="1"/>
</calcChain>
</file>

<file path=xl/comments1.xml><?xml version="1.0" encoding="utf-8"?>
<comments xmlns="http://schemas.openxmlformats.org/spreadsheetml/2006/main">
  <authors>
    <author>Автор</author>
  </authors>
  <commentList>
    <comment ref="B2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взаимозависимые
</t>
        </r>
      </text>
    </comment>
  </commentList>
</comments>
</file>

<file path=xl/sharedStrings.xml><?xml version="1.0" encoding="utf-8"?>
<sst xmlns="http://schemas.openxmlformats.org/spreadsheetml/2006/main" count="61" uniqueCount="58">
  <si>
    <t>Н.А.Макогон</t>
  </si>
  <si>
    <t>Информация о количестве и об общей стоимости договоров, заключенных по результатам закупок, сведения о которых размещены в единой информационной системе</t>
  </si>
  <si>
    <t>Предмет договора</t>
  </si>
  <si>
    <t>№</t>
  </si>
  <si>
    <t>Код случая заключения договора по результатам</t>
  </si>
  <si>
    <t>Уникальный номер реестровой записи из реестра договоров, заключенных заказчиками</t>
  </si>
  <si>
    <t>Дата заключения договора</t>
  </si>
  <si>
    <t>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</si>
  <si>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Предмет договора договоров, заключенных по результатам закупок</t>
  </si>
  <si>
    <r>
      <t>Общее количество заключенных договоров</t>
    </r>
    <r>
      <rPr>
        <b/>
        <sz val="11"/>
        <color rgb="FFFF0000"/>
        <rFont val="Arial"/>
        <family val="2"/>
        <charset val="204"/>
      </rPr>
      <t>*</t>
    </r>
  </si>
  <si>
    <t>Общее количество заключенных договоров</t>
  </si>
  <si>
    <t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закона»</t>
  </si>
  <si>
    <t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</t>
  </si>
  <si>
    <t>по результатам закупок у единственного поставщика (подрядчика, исполнителя), предусмотренных статьей 3.6 Федерального закона»</t>
  </si>
  <si>
    <t>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</si>
  <si>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</si>
  <si>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 </t>
  </si>
  <si>
    <t>Цена договора или максимальное значение
цены договора (рублей)*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</si>
  <si>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</si>
  <si>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</si>
  <si>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заключенных договоров (рублей)</t>
  </si>
  <si>
    <t>Всего договоров, заключенных заказчиком по результатам закупки товаров, работ, услуг,
в том числе:</t>
  </si>
  <si>
    <r>
      <t xml:space="preserve">размещенных в реестре договоров по результатам закупок, сведения о которых размещены в единой информационной системе,
</t>
    </r>
    <r>
      <rPr>
        <b/>
        <sz val="11"/>
        <color theme="1"/>
        <rFont val="Calibri"/>
        <family val="2"/>
        <charset val="204"/>
        <scheme val="minor"/>
      </rPr>
      <t>в том числе:</t>
    </r>
  </si>
  <si>
    <t>Информация об общем количествезаключенных договоров, заключенных заказчиком по результатам закупки товаров, работ, услуг</t>
  </si>
  <si>
    <t>3.1.</t>
  </si>
  <si>
    <t>у единственного поставщика (подрядчика, исполнителя) по плану закупки</t>
  </si>
  <si>
    <t>3.2.</t>
  </si>
  <si>
    <t>управления по закупкам</t>
  </si>
  <si>
    <t>Ведущий специалист отдела конкурсных торгов</t>
  </si>
  <si>
    <t>сведения о которых не подлежат размещению на официальном сайте в соответствии с частью 15 статьи 4 Федерального закона</t>
  </si>
  <si>
    <t>по результатам закупок, сведения о которых не подлежат размещению на официальном сайте в соответствии с частью 15 статьи 4 Федерального закона</t>
  </si>
  <si>
    <r>
      <t xml:space="preserve">СВЕДЕНИЯ
о договорах, заключенных </t>
    </r>
    <r>
      <rPr>
        <b/>
        <u/>
        <sz val="14"/>
        <color theme="1"/>
        <rFont val="Calibri"/>
        <family val="2"/>
        <charset val="204"/>
        <scheme val="minor"/>
      </rPr>
      <t>в ноябре 2025 г.</t>
    </r>
    <r>
      <rPr>
        <b/>
        <sz val="14"/>
        <color theme="1"/>
        <rFont val="Calibri"/>
        <family val="2"/>
        <charset val="204"/>
        <scheme val="minor"/>
      </rPr>
      <t xml:space="preserve"> по результатам закупок товаров, работ, услуг 
</t>
    </r>
    <r>
      <rPr>
        <b/>
        <u/>
        <sz val="14"/>
        <color theme="1"/>
        <rFont val="Calibri"/>
        <family val="2"/>
        <charset val="204"/>
        <scheme val="minor"/>
      </rPr>
      <t xml:space="preserve">АКЦИОНЕРНОЕ ОБЩЕСТВО "ЮГОРСКАЯ РЕГИОНАЛЬНАЯ ЭЛЕКТРОСЕТЕВАЯ КОМПАНИЯ" </t>
    </r>
  </si>
  <si>
    <t>Поставка ЛАДА-ЛАРГУС (или эквивалент) для нужд АО «ЮРЭСК»</t>
  </si>
  <si>
    <t>58601045152250002190000</t>
  </si>
  <si>
    <t>Приобретение компьютерного оборудования, оргтехники и расходных материалов для нужд АО «ЮРЭСК»</t>
  </si>
  <si>
    <t>58601045152250002200000</t>
  </si>
  <si>
    <t>Услуги по вывозу снега с прилегающих территорий объектов АО «ЮРЭСК» в г. Белоярский</t>
  </si>
  <si>
    <t>58601045152250002210000</t>
  </si>
  <si>
    <t>Поставка материалов АИИС КУЭ (обеспечение коммерческого учета электрической энергии)</t>
  </si>
  <si>
    <t>58601045152250002220000</t>
  </si>
  <si>
    <t>Поставка ГСМ для автотранспорта Кондинского филиала АО «ЮРЭСК» пгт. Мортка.</t>
  </si>
  <si>
    <t>58601045152250002230000</t>
  </si>
  <si>
    <t>пусконаладочных работ по объекту инвестиционной программы АО "ЮРЭСК": Стационарные электрозаправки в Ханты-Мансийский автономный округ - Югра</t>
  </si>
  <si>
    <t>58601045152250002240000</t>
  </si>
  <si>
    <t>Оказание услуг по проведению периодических осмотров работников Березовского филиала АО «ЮРЭСК» в пгт. Березово</t>
  </si>
  <si>
    <t>58601045152250002250000</t>
  </si>
  <si>
    <t>Поставка легкового автомобиля в кузове универсал</t>
  </si>
  <si>
    <t>58601045152250002260000</t>
  </si>
  <si>
    <t>Поставка резервных источников снабжения электрической энергией</t>
  </si>
  <si>
    <t>58601045152250002270000</t>
  </si>
  <si>
    <t>Организация и проведение торжественной церемонии награждения, посвященной профессиональному празднику работников энергетической отрасли – Дню энергетика 2025</t>
  </si>
  <si>
    <t>58601045152250002280000</t>
  </si>
  <si>
    <t>Поставка ГСМ для автотранспорта Кондинского филиала АО «ЮРЭСК» в пгт. Кондинское</t>
  </si>
  <si>
    <t>58601045152250002290000</t>
  </si>
  <si>
    <t>Организация и проведение торжественной церемонии награждения, посвященной профессиональному празднику работников энергетической отрасли – Дню энергетика 2025 (ЛОТ 2:оказание услуг питания в рамках Дня энергетика)</t>
  </si>
  <si>
    <t>58601045152250002300000</t>
  </si>
  <si>
    <t>Поставка запасных частей и материалов для автотранспорта Кондинского филиала АО «ЮРЭСК»</t>
  </si>
  <si>
    <t>58601045152250002310000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</si>
</sst>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 applyProtection="1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1" applyFont="1" applyAlignment="1" applyProtection="1">
      <alignment horizontal="right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4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3" fillId="0" borderId="0" xfId="1" applyFont="1" applyAlignment="1" applyProtection="1">
      <alignment horizontal="left"/>
    </xf>
    <xf numFmtId="0" fontId="0" fillId="0" borderId="2" xfId="0" applyBorder="1" applyAlignment="1">
      <alignment horizontal="left" vertical="center" wrapText="1" indent="4"/>
    </xf>
    <xf numFmtId="0" fontId="0" fillId="0" borderId="3" xfId="0" applyBorder="1" applyAlignment="1">
      <alignment horizontal="left" vertical="center" wrapText="1" indent="4"/>
    </xf>
    <xf numFmtId="0" fontId="0" fillId="0" borderId="4" xfId="0" applyBorder="1" applyAlignment="1">
      <alignment horizontal="left" vertical="center" wrapText="1" indent="4"/>
    </xf>
    <xf numFmtId="0" fontId="0" fillId="0" borderId="2" xfId="0" applyBorder="1" applyAlignment="1">
      <alignment horizontal="left" vertical="center" wrapText="1" indent="7"/>
    </xf>
    <xf numFmtId="0" fontId="0" fillId="0" borderId="3" xfId="0" applyBorder="1" applyAlignment="1">
      <alignment horizontal="left" vertical="center" wrapText="1" indent="7"/>
    </xf>
    <xf numFmtId="0" fontId="0" fillId="0" borderId="4" xfId="0" applyBorder="1" applyAlignment="1">
      <alignment horizontal="left" vertical="center" wrapText="1" indent="7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3"/>
  <sheetViews>
    <sheetView tabSelected="1" zoomScale="80" zoomScaleNormal="80" workbookViewId="0">
      <selection activeCell="K28" sqref="K28"/>
    </sheetView>
  </sheetViews>
  <sheetFormatPr defaultRowHeight="15" outlineLevelRow="1" x14ac:dyDescent="0.25"/>
  <cols>
    <col min="2" max="2" width="37.42578125" customWidth="1"/>
    <col min="3" max="3" width="16.7109375" customWidth="1"/>
    <col min="4" max="4" width="41" customWidth="1"/>
    <col min="5" max="5" width="13.5703125" customWidth="1"/>
    <col min="6" max="6" width="20" customWidth="1"/>
    <col min="7" max="7" width="9.140625" customWidth="1"/>
  </cols>
  <sheetData>
    <row r="1" spans="1:6" ht="65.25" customHeight="1" x14ac:dyDescent="0.25">
      <c r="A1" s="37" t="s">
        <v>31</v>
      </c>
      <c r="B1" s="37"/>
      <c r="C1" s="37"/>
      <c r="D1" s="37"/>
      <c r="E1" s="37"/>
      <c r="F1" s="37"/>
    </row>
    <row r="3" spans="1:6" ht="33" customHeight="1" x14ac:dyDescent="0.25">
      <c r="A3" s="38" t="s">
        <v>1</v>
      </c>
      <c r="B3" s="38"/>
      <c r="C3" s="38"/>
      <c r="D3" s="38"/>
      <c r="E3" s="38"/>
      <c r="F3" s="38"/>
    </row>
    <row r="5" spans="1:6" ht="100.5" customHeight="1" x14ac:dyDescent="0.25">
      <c r="A5" s="2" t="s">
        <v>3</v>
      </c>
      <c r="B5" s="2" t="s">
        <v>2</v>
      </c>
      <c r="C5" s="2" t="s">
        <v>4</v>
      </c>
      <c r="D5" s="2" t="s">
        <v>5</v>
      </c>
      <c r="E5" s="2" t="s">
        <v>6</v>
      </c>
      <c r="F5" s="2" t="s">
        <v>15</v>
      </c>
    </row>
    <row r="6" spans="1:6" ht="30" x14ac:dyDescent="0.25">
      <c r="A6" s="10">
        <v>1</v>
      </c>
      <c r="B6" s="11" t="s">
        <v>32</v>
      </c>
      <c r="C6" s="12">
        <v>120</v>
      </c>
      <c r="D6" s="13" t="s">
        <v>33</v>
      </c>
      <c r="E6" s="17">
        <v>45966</v>
      </c>
      <c r="F6" s="14">
        <v>1890250</v>
      </c>
    </row>
    <row r="7" spans="1:6" ht="60" x14ac:dyDescent="0.25">
      <c r="A7" s="10">
        <v>2</v>
      </c>
      <c r="B7" s="11" t="s">
        <v>34</v>
      </c>
      <c r="C7" s="12">
        <v>130</v>
      </c>
      <c r="D7" s="13" t="s">
        <v>35</v>
      </c>
      <c r="E7" s="17">
        <v>45966</v>
      </c>
      <c r="F7" s="14">
        <v>10636252.85</v>
      </c>
    </row>
    <row r="8" spans="1:6" ht="45" x14ac:dyDescent="0.25">
      <c r="A8" s="10">
        <v>3</v>
      </c>
      <c r="B8" s="11" t="s">
        <v>36</v>
      </c>
      <c r="C8" s="12">
        <v>132</v>
      </c>
      <c r="D8" s="13" t="s">
        <v>37</v>
      </c>
      <c r="E8" s="17">
        <v>45966</v>
      </c>
      <c r="F8" s="14">
        <v>306240</v>
      </c>
    </row>
    <row r="9" spans="1:6" ht="45" x14ac:dyDescent="0.25">
      <c r="A9" s="10">
        <v>4</v>
      </c>
      <c r="B9" s="11" t="s">
        <v>38</v>
      </c>
      <c r="C9" s="12">
        <v>131</v>
      </c>
      <c r="D9" s="13" t="s">
        <v>39</v>
      </c>
      <c r="E9" s="17">
        <v>45972</v>
      </c>
      <c r="F9" s="14">
        <v>19971279.600000001</v>
      </c>
    </row>
    <row r="10" spans="1:6" ht="45" x14ac:dyDescent="0.25">
      <c r="A10" s="10">
        <v>5</v>
      </c>
      <c r="B10" s="11" t="s">
        <v>40</v>
      </c>
      <c r="C10" s="12">
        <v>220</v>
      </c>
      <c r="D10" s="13" t="s">
        <v>41</v>
      </c>
      <c r="E10" s="17">
        <v>45974</v>
      </c>
      <c r="F10" s="14">
        <v>488373.25</v>
      </c>
    </row>
    <row r="11" spans="1:6" ht="75" x14ac:dyDescent="0.25">
      <c r="A11" s="10">
        <v>6</v>
      </c>
      <c r="B11" s="11" t="s">
        <v>42</v>
      </c>
      <c r="C11" s="12">
        <v>121</v>
      </c>
      <c r="D11" s="13" t="s">
        <v>43</v>
      </c>
      <c r="E11" s="17">
        <v>45972</v>
      </c>
      <c r="F11" s="14">
        <v>2715622.24</v>
      </c>
    </row>
    <row r="12" spans="1:6" ht="60" x14ac:dyDescent="0.25">
      <c r="A12" s="10">
        <v>7</v>
      </c>
      <c r="B12" s="11" t="s">
        <v>44</v>
      </c>
      <c r="C12" s="12">
        <v>220</v>
      </c>
      <c r="D12" s="13" t="s">
        <v>45</v>
      </c>
      <c r="E12" s="17">
        <v>45974</v>
      </c>
      <c r="F12" s="14">
        <v>345041</v>
      </c>
    </row>
    <row r="13" spans="1:6" ht="30" x14ac:dyDescent="0.25">
      <c r="A13" s="10">
        <v>8</v>
      </c>
      <c r="B13" s="11" t="s">
        <v>46</v>
      </c>
      <c r="C13" s="12">
        <v>121</v>
      </c>
      <c r="D13" s="13" t="s">
        <v>47</v>
      </c>
      <c r="E13" s="17">
        <v>45975</v>
      </c>
      <c r="F13" s="14">
        <v>4160000</v>
      </c>
    </row>
    <row r="14" spans="1:6" ht="30" x14ac:dyDescent="0.25">
      <c r="A14" s="10">
        <v>9</v>
      </c>
      <c r="B14" s="11" t="s">
        <v>48</v>
      </c>
      <c r="C14" s="12">
        <v>130</v>
      </c>
      <c r="D14" s="13" t="s">
        <v>49</v>
      </c>
      <c r="E14" s="17">
        <v>45975</v>
      </c>
      <c r="F14" s="14">
        <v>5325498.51</v>
      </c>
    </row>
    <row r="15" spans="1:6" ht="90" x14ac:dyDescent="0.25">
      <c r="A15" s="10">
        <v>10</v>
      </c>
      <c r="B15" s="11" t="s">
        <v>50</v>
      </c>
      <c r="C15" s="12">
        <v>220</v>
      </c>
      <c r="D15" s="13" t="s">
        <v>51</v>
      </c>
      <c r="E15" s="17">
        <v>45975</v>
      </c>
      <c r="F15" s="14">
        <v>320833.33</v>
      </c>
    </row>
    <row r="16" spans="1:6" ht="45" x14ac:dyDescent="0.25">
      <c r="A16" s="10">
        <v>11</v>
      </c>
      <c r="B16" s="11" t="s">
        <v>52</v>
      </c>
      <c r="C16" s="12">
        <v>220</v>
      </c>
      <c r="D16" s="13" t="s">
        <v>53</v>
      </c>
      <c r="E16" s="17">
        <v>45980</v>
      </c>
      <c r="F16" s="14">
        <v>193676.75</v>
      </c>
    </row>
    <row r="17" spans="1:6" ht="120" x14ac:dyDescent="0.25">
      <c r="A17" s="10">
        <v>12</v>
      </c>
      <c r="B17" s="11" t="s">
        <v>54</v>
      </c>
      <c r="C17" s="12">
        <v>121</v>
      </c>
      <c r="D17" s="13" t="s">
        <v>55</v>
      </c>
      <c r="E17" s="17">
        <v>45989</v>
      </c>
      <c r="F17" s="14">
        <v>1100000</v>
      </c>
    </row>
    <row r="18" spans="1:6" ht="45" x14ac:dyDescent="0.25">
      <c r="A18" s="10">
        <v>13</v>
      </c>
      <c r="B18" s="11" t="s">
        <v>56</v>
      </c>
      <c r="C18" s="12">
        <v>130</v>
      </c>
      <c r="D18" s="13" t="s">
        <v>57</v>
      </c>
      <c r="E18" s="17">
        <v>45989</v>
      </c>
      <c r="F18" s="14">
        <v>2009163</v>
      </c>
    </row>
    <row r="20" spans="1:6" ht="30.75" customHeight="1" x14ac:dyDescent="0.25">
      <c r="A20" s="38" t="s">
        <v>7</v>
      </c>
      <c r="B20" s="38"/>
      <c r="C20" s="38"/>
      <c r="D20" s="38"/>
      <c r="E20" s="38"/>
      <c r="F20" s="38"/>
    </row>
    <row r="22" spans="1:6" ht="75" x14ac:dyDescent="0.25">
      <c r="A22" s="2" t="s">
        <v>3</v>
      </c>
      <c r="B22" s="39" t="s">
        <v>8</v>
      </c>
      <c r="C22" s="39"/>
      <c r="D22" s="39"/>
      <c r="E22" s="2" t="s">
        <v>9</v>
      </c>
      <c r="F22" s="2" t="s">
        <v>17</v>
      </c>
    </row>
    <row r="23" spans="1:6" ht="30" customHeight="1" x14ac:dyDescent="0.25">
      <c r="A23" s="2">
        <v>16</v>
      </c>
      <c r="B23" s="40" t="s">
        <v>16</v>
      </c>
      <c r="C23" s="40"/>
      <c r="D23" s="40"/>
      <c r="E23" s="4">
        <v>0</v>
      </c>
      <c r="F23" s="3">
        <v>0</v>
      </c>
    </row>
    <row r="24" spans="1:6" ht="30" customHeight="1" x14ac:dyDescent="0.25">
      <c r="A24" s="23">
        <v>17</v>
      </c>
      <c r="B24" s="43" t="s">
        <v>29</v>
      </c>
      <c r="C24" s="44"/>
      <c r="D24" s="45"/>
      <c r="E24" s="4">
        <v>0</v>
      </c>
      <c r="F24" s="3">
        <v>0</v>
      </c>
    </row>
    <row r="25" spans="1:6" ht="45" customHeight="1" x14ac:dyDescent="0.25">
      <c r="A25" s="2">
        <v>18</v>
      </c>
      <c r="B25" s="40" t="s">
        <v>18</v>
      </c>
      <c r="C25" s="40"/>
      <c r="D25" s="40"/>
      <c r="E25" s="8">
        <v>1</v>
      </c>
      <c r="F25" s="9">
        <v>1013462.4</v>
      </c>
    </row>
    <row r="26" spans="1:6" ht="30" hidden="1" customHeight="1" outlineLevel="1" x14ac:dyDescent="0.25">
      <c r="A26" s="6" t="s">
        <v>24</v>
      </c>
      <c r="B26" s="42" t="s">
        <v>25</v>
      </c>
      <c r="C26" s="42"/>
      <c r="D26" s="42"/>
      <c r="E26" s="8">
        <f>COUNTIF(C3:C18,220)</f>
        <v>4</v>
      </c>
      <c r="F26" s="9">
        <f>SUMIF(C3:C18,220,F3:F18)</f>
        <v>1347924.33</v>
      </c>
    </row>
    <row r="27" spans="1:6" ht="30" hidden="1" customHeight="1" outlineLevel="1" x14ac:dyDescent="0.25">
      <c r="A27" s="7" t="s">
        <v>26</v>
      </c>
      <c r="B27" s="41" t="s">
        <v>18</v>
      </c>
      <c r="C27" s="41"/>
      <c r="D27" s="41"/>
      <c r="E27" s="18">
        <f>E25+E26</f>
        <v>5</v>
      </c>
      <c r="F27" s="19">
        <f>F26+F25</f>
        <v>2361386.73</v>
      </c>
    </row>
    <row r="28" spans="1:6" ht="48.75" customHeight="1" collapsed="1" x14ac:dyDescent="0.25">
      <c r="A28" s="2">
        <v>19</v>
      </c>
      <c r="B28" s="40" t="s">
        <v>19</v>
      </c>
      <c r="C28" s="40"/>
      <c r="D28" s="40"/>
      <c r="E28" s="20">
        <v>19</v>
      </c>
      <c r="F28" s="21">
        <v>1010033.61</v>
      </c>
    </row>
    <row r="30" spans="1:6" x14ac:dyDescent="0.25">
      <c r="A30" s="38" t="s">
        <v>23</v>
      </c>
      <c r="B30" s="38"/>
      <c r="C30" s="38"/>
      <c r="D30" s="38"/>
      <c r="E30" s="38"/>
      <c r="F30" s="38"/>
    </row>
    <row r="32" spans="1:6" ht="60" x14ac:dyDescent="0.25">
      <c r="A32" s="31" t="s">
        <v>10</v>
      </c>
      <c r="B32" s="32"/>
      <c r="C32" s="32"/>
      <c r="D32" s="33"/>
      <c r="E32" s="2" t="s">
        <v>10</v>
      </c>
      <c r="F32" s="2" t="s">
        <v>20</v>
      </c>
    </row>
    <row r="33" spans="1:7" x14ac:dyDescent="0.25">
      <c r="A33" s="34" t="s">
        <v>21</v>
      </c>
      <c r="B33" s="35"/>
      <c r="C33" s="35"/>
      <c r="D33" s="36"/>
      <c r="E33" s="15">
        <f>SUM(E34:E38)</f>
        <v>33</v>
      </c>
      <c r="F33" s="16">
        <f>SUM(F34:F38)</f>
        <v>51485726.540000007</v>
      </c>
      <c r="G33" s="22"/>
    </row>
    <row r="34" spans="1:7" ht="30" customHeight="1" x14ac:dyDescent="0.25">
      <c r="A34" s="25" t="s">
        <v>11</v>
      </c>
      <c r="B34" s="26"/>
      <c r="C34" s="26"/>
      <c r="D34" s="27"/>
      <c r="E34" s="8">
        <f>E23</f>
        <v>0</v>
      </c>
      <c r="F34" s="9">
        <f>F23</f>
        <v>0</v>
      </c>
    </row>
    <row r="35" spans="1:7" ht="30" customHeight="1" x14ac:dyDescent="0.25">
      <c r="A35" s="25" t="s">
        <v>30</v>
      </c>
      <c r="B35" s="26"/>
      <c r="C35" s="26"/>
      <c r="D35" s="27"/>
      <c r="E35" s="8">
        <f>E24</f>
        <v>0</v>
      </c>
      <c r="F35" s="9">
        <f>F24</f>
        <v>0</v>
      </c>
    </row>
    <row r="36" spans="1:7" ht="30" customHeight="1" x14ac:dyDescent="0.25">
      <c r="A36" s="25" t="s">
        <v>12</v>
      </c>
      <c r="B36" s="26"/>
      <c r="C36" s="26"/>
      <c r="D36" s="27"/>
      <c r="E36" s="8">
        <f>E28</f>
        <v>19</v>
      </c>
      <c r="F36" s="9">
        <f>F28</f>
        <v>1010033.61</v>
      </c>
    </row>
    <row r="37" spans="1:7" ht="30" customHeight="1" x14ac:dyDescent="0.25">
      <c r="A37" s="25" t="s">
        <v>13</v>
      </c>
      <c r="B37" s="26"/>
      <c r="C37" s="26"/>
      <c r="D37" s="27"/>
      <c r="E37" s="8">
        <f>E27</f>
        <v>5</v>
      </c>
      <c r="F37" s="9">
        <f>F27</f>
        <v>2361386.73</v>
      </c>
    </row>
    <row r="38" spans="1:7" ht="45" customHeight="1" x14ac:dyDescent="0.25">
      <c r="A38" s="25" t="s">
        <v>22</v>
      </c>
      <c r="B38" s="26"/>
      <c r="C38" s="26"/>
      <c r="D38" s="27"/>
      <c r="E38" s="8">
        <f>COUNTIF(C6:C18,120)+COUNTIF(C6:C18,130)+COUNTIF(C6:C18,131)+COUNTIF(C6:C18,121)+COUNTIF(C6:C18,132)+COUNTIF(C6:C18,122)</f>
        <v>9</v>
      </c>
      <c r="F38" s="9">
        <f>SUMIF(C6:C18,120,F6:F18)+SUMIF(C6:C18,130,F6:F18)+SUMIF(C6:C18,131,F6:F18)+SUMIF(C6:C18,121,F6:F18)+SUMIF(C6:C18,132,F6:F18)+SUMIF(C6:C18,122,F6:F18)</f>
        <v>48114306.200000003</v>
      </c>
    </row>
    <row r="39" spans="1:7" ht="58.5" customHeight="1" x14ac:dyDescent="0.25">
      <c r="A39" s="28" t="s">
        <v>14</v>
      </c>
      <c r="B39" s="29"/>
      <c r="C39" s="29"/>
      <c r="D39" s="30"/>
      <c r="E39" s="8">
        <f>COUNTIF(C6:C18,131)+COUNTIF(C6:C18,121)+COUNTIF(C6:C18,132)+COUNTIF(C6:C18,122)</f>
        <v>5</v>
      </c>
      <c r="F39" s="9">
        <f>SUMIF(C6:C18,131,F6:F18)+SUMIF(C6:C18,121,F6:F18)+SUMIF(C6:C18,132,F6:F18)+SUMIF(C6:C18,122,F6:F18)</f>
        <v>28253141.840000004</v>
      </c>
    </row>
    <row r="42" spans="1:7" x14ac:dyDescent="0.25">
      <c r="A42" s="24" t="s">
        <v>28</v>
      </c>
      <c r="B42" s="24"/>
      <c r="C42" s="1"/>
    </row>
    <row r="43" spans="1:7" x14ac:dyDescent="0.25">
      <c r="A43" s="24" t="s">
        <v>27</v>
      </c>
      <c r="B43" s="24"/>
      <c r="C43" s="5" t="s">
        <v>0</v>
      </c>
    </row>
  </sheetData>
  <mergeCells count="21">
    <mergeCell ref="A1:F1"/>
    <mergeCell ref="A30:F30"/>
    <mergeCell ref="A3:F3"/>
    <mergeCell ref="A20:F20"/>
    <mergeCell ref="B22:D22"/>
    <mergeCell ref="B23:D23"/>
    <mergeCell ref="B25:D25"/>
    <mergeCell ref="B28:D28"/>
    <mergeCell ref="B27:D27"/>
    <mergeCell ref="B26:D26"/>
    <mergeCell ref="B24:D24"/>
    <mergeCell ref="A42:B42"/>
    <mergeCell ref="A43:B43"/>
    <mergeCell ref="A38:D38"/>
    <mergeCell ref="A39:D39"/>
    <mergeCell ref="A32:D32"/>
    <mergeCell ref="A33:D33"/>
    <mergeCell ref="A34:D34"/>
    <mergeCell ref="A36:D36"/>
    <mergeCell ref="A37:D37"/>
    <mergeCell ref="A35:D35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 о договорах</vt:lpstr>
      <vt:lpstr>'Сведения о договорах'!Область_печати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2025-12-01T06:31:28Z</dcterms:modified>
</cp:coreProperties>
</file>