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085" windowWidth="14805" windowHeight="603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договорах'!$A$1:$F$50</definedName>
    <definedName name="_xlnm.Print_Area" localSheetId="1">'Сведения о товарах РФ'!$A$1:$G$7</definedName>
  </definedNames>
  <calcPr calcId="145621"/>
</workbook>
</file>

<file path=xl/calcChain.xml><?xml version="1.0" encoding="utf-8"?>
<calcChain xmlns="http://schemas.openxmlformats.org/spreadsheetml/2006/main">
  <c r="E39" i="3" l="1"/>
  <c r="F39" i="3" l="1"/>
  <c r="E27" i="3" l="1"/>
  <c r="F27" i="3" l="1"/>
  <c r="F28" i="3" s="1"/>
  <c r="E28" i="3" l="1"/>
  <c r="E40" i="3" s="1"/>
  <c r="E45" i="3"/>
  <c r="F45" i="3" l="1"/>
  <c r="F43" i="3" l="1"/>
  <c r="F44" i="3"/>
  <c r="F42" i="3"/>
  <c r="E43" i="3"/>
  <c r="E44" i="3"/>
  <c r="E42" i="3"/>
  <c r="F41" i="3" l="1"/>
  <c r="E41" i="3"/>
  <c r="F46" i="3" l="1"/>
  <c r="E46" i="3"/>
  <c r="F40" i="3" l="1"/>
  <c r="E38" i="3" l="1"/>
  <c r="E37" i="3" s="1"/>
  <c r="F38" i="3"/>
  <c r="F37" i="3" s="1"/>
</calcChain>
</file>

<file path=xl/comments1.xml><?xml version="1.0" encoding="utf-8"?>
<comments xmlns="http://schemas.openxmlformats.org/spreadsheetml/2006/main">
  <authors>
    <author>Автор</author>
  </authors>
  <commentList>
    <comment ref="B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<sst xmlns="http://schemas.openxmlformats.org/spreadsheetml/2006/main" count="84" uniqueCount="78">
  <si>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</si>
  <si>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</si>
  <si>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</si>
  <si>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</si>
  <si>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</si>
  <si>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</si>
  <si>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</si>
  <si>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</si>
  <si>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</si>
  <si>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</si>
  <si>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</si>
  <si>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</si>
  <si>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</si>
  <si>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</si>
  <si>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</si>
  <si>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</si>
  <si>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</si>
  <si>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</si>
  <si>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</si>
  <si>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</si>
  <si>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</si>
  <si>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</si>
  <si>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</si>
  <si>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</si>
  <si>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</si>
  <si>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</si>
  <si>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</si>
  <si>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</si>
  <si>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</si>
  <si>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</si>
  <si>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</si>
  <si>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</si>
  <si>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</si>
  <si>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</si>
  <si>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</si>
  <si>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</si>
  <si>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</si>
  <si>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</si>
  <si>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</si>
  <si>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</si>
  <si>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</si>
  <si>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</si>
  <si>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</si>
  <si>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</si>
  <si>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27.12.1</t>
  </si>
  <si>
    <t>Устройства для коммутации или защиты электрических цепей на напряжение более 1 кВ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</si>
  <si>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январе 2024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</si>
  <si>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Оказание услуг по добровольному страхованию автотранспортных средств (КАСКО лизинг) АО «ЮРЭСК»</t>
  </si>
  <si>
    <t>58601045152240000010000</t>
  </si>
  <si>
    <t>Консультационные услуги при подготовке сметной документации в части оценки стоимостных показателей на соответствие исходным данным, ведомости объемов работ по объекту: сети, сооружения и оборудования водоснабжения, обеспечивающего эксплуатацию объектов недвижимого имущества</t>
  </si>
  <si>
    <t>58601045152240000020000</t>
  </si>
  <si>
    <t>Поставка средств индивидуальной защиты (СИЗ) от термических и механических воздействий для персонала АО «ЮРЭСК»</t>
  </si>
  <si>
    <t>58601045152240000040000</t>
  </si>
  <si>
    <t>Выполнение строительно-монтажных и пусконаладочных работ объектов капитального строительства в мунициальных образованиях ХМАО-Югры</t>
  </si>
  <si>
    <t>58601045152240000050000</t>
  </si>
  <si>
    <t>Оказание услуг финансовой аренды (лизинга) снегоболотоходов для нужд АО "ЮРЭСК"</t>
  </si>
  <si>
    <t>58601045152240000070000</t>
  </si>
  <si>
    <t>Поставка средств индивидуальной защиты (СИЗ) для защиты от воздействия электрической дуги электротехнического персонала АО «ЮРЭСК».</t>
  </si>
  <si>
    <t>58601045152240000080000</t>
  </si>
  <si>
    <t>Проведение кадастровых работ по установлению и внесению в ЕГРН границ ОКС и охранных зон объектов электросетевого хозяйства АО "ЮРЭСК"</t>
  </si>
  <si>
    <t>58601045152240000090000</t>
  </si>
  <si>
    <t>Поставка материалов АИИС КУЭ</t>
  </si>
  <si>
    <t>58601045152240000030000</t>
  </si>
  <si>
    <t>Поставка ГСМ для автотранспорта Березовского филиала АО «ЮРЭСК», пгт. Березово</t>
  </si>
  <si>
    <t>58601045152240000060000</t>
  </si>
  <si>
    <t>Выполнение проектно-изыскательских и строительно-монтажных работ объекта: «Строительство ЛЭП с ПС 35/6 кВ для развития электротехнической сети в районе «Промышленной площадки» по ул. Широкая, г. Когалым»</t>
  </si>
  <si>
    <t>58601045152240000100000</t>
  </si>
  <si>
    <t>Выполнение проектно-изыскательских работ объектов капитального строительства в муниципальных образованиях ХМАО-Югры «Сети электроснабжения 0,4-35 кВ» АО «ЮРЭСК» Березовского р-на, Белоярского р-на, Советского р-на, Кондинского р-на, Ханты-Мансийского р-на, Октябрьского р-на, г. Ханты-Мансийск, г. Нягань, г. Когалым, г. Сургут, г. Югорск»</t>
  </si>
  <si>
    <t>58601045152240000110000</t>
  </si>
  <si>
    <t>Оказание услуг финансовой аренды (лизинга) прицепов для нужд АО "ЮРЭСК"</t>
  </si>
  <si>
    <t>58601045152240000120000</t>
  </si>
  <si>
    <t>Поставка электротехнического оборудования и материалов для нужд АО"ЮРЭСК"</t>
  </si>
  <si>
    <t>58601045152240000130000</t>
  </si>
  <si>
    <t>Оказание услуг по вывозу твердых коммунальных отходов Кондинского филиала АО "ЮРЭСК"</t>
  </si>
  <si>
    <t>58601045152240000140000</t>
  </si>
  <si>
    <t>Оказание услуг по сбору, транспортированию и размещению ТКО на объектах АО "ЮРЭСК"</t>
  </si>
  <si>
    <t>58601045152240000150000</t>
  </si>
  <si>
    <t>58601045152230001550000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</si>
</sst>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tabSelected="1" zoomScale="80" zoomScaleNormal="80" workbookViewId="0">
      <selection activeCell="E29" sqref="E29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5" t="s">
        <v>46</v>
      </c>
      <c r="B1" s="35"/>
      <c r="C1" s="35"/>
      <c r="D1" s="35"/>
      <c r="E1" s="35"/>
      <c r="F1" s="35"/>
    </row>
    <row r="3" spans="1:6" ht="33" customHeight="1" x14ac:dyDescent="0.25">
      <c r="A3" s="36" t="s">
        <v>1</v>
      </c>
      <c r="B3" s="36"/>
      <c r="C3" s="36"/>
      <c r="D3" s="36"/>
      <c r="E3" s="36"/>
      <c r="F3" s="36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45" x14ac:dyDescent="0.25">
      <c r="A6" s="15">
        <v>1</v>
      </c>
      <c r="B6" s="16" t="s">
        <v>47</v>
      </c>
      <c r="C6" s="17">
        <v>120</v>
      </c>
      <c r="D6" s="18" t="s">
        <v>48</v>
      </c>
      <c r="E6" s="22">
        <v>45300</v>
      </c>
      <c r="F6" s="19">
        <v>2544555.1</v>
      </c>
    </row>
    <row r="7" spans="1:6" ht="150" x14ac:dyDescent="0.25">
      <c r="A7" s="15">
        <v>2</v>
      </c>
      <c r="B7" s="16" t="s">
        <v>49</v>
      </c>
      <c r="C7" s="17">
        <v>220</v>
      </c>
      <c r="D7" s="18" t="s">
        <v>50</v>
      </c>
      <c r="E7" s="22">
        <v>45300</v>
      </c>
      <c r="F7" s="19">
        <v>269280</v>
      </c>
    </row>
    <row r="8" spans="1:6" ht="60" x14ac:dyDescent="0.25">
      <c r="A8" s="15">
        <v>3</v>
      </c>
      <c r="B8" s="16" t="s">
        <v>51</v>
      </c>
      <c r="C8" s="17">
        <v>130</v>
      </c>
      <c r="D8" s="18" t="s">
        <v>52</v>
      </c>
      <c r="E8" s="22">
        <v>45303</v>
      </c>
      <c r="F8" s="19">
        <v>9464058</v>
      </c>
    </row>
    <row r="9" spans="1:6" ht="75" x14ac:dyDescent="0.25">
      <c r="A9" s="15">
        <v>4</v>
      </c>
      <c r="B9" s="16" t="s">
        <v>53</v>
      </c>
      <c r="C9" s="17">
        <v>121</v>
      </c>
      <c r="D9" s="18" t="s">
        <v>54</v>
      </c>
      <c r="E9" s="22">
        <v>45306</v>
      </c>
      <c r="F9" s="19">
        <v>498850354.48000002</v>
      </c>
    </row>
    <row r="10" spans="1:6" ht="45" x14ac:dyDescent="0.25">
      <c r="A10" s="15">
        <v>5</v>
      </c>
      <c r="B10" s="16" t="s">
        <v>55</v>
      </c>
      <c r="C10" s="17">
        <v>120</v>
      </c>
      <c r="D10" s="18" t="s">
        <v>56</v>
      </c>
      <c r="E10" s="22">
        <v>45313</v>
      </c>
      <c r="F10" s="19">
        <v>14541457.41</v>
      </c>
    </row>
    <row r="11" spans="1:6" ht="75" x14ac:dyDescent="0.25">
      <c r="A11" s="15">
        <v>6</v>
      </c>
      <c r="B11" s="16" t="s">
        <v>57</v>
      </c>
      <c r="C11" s="17">
        <v>132</v>
      </c>
      <c r="D11" s="18" t="s">
        <v>58</v>
      </c>
      <c r="E11" s="22">
        <v>45313</v>
      </c>
      <c r="F11" s="19">
        <v>36037478.399999999</v>
      </c>
    </row>
    <row r="12" spans="1:6" ht="75" x14ac:dyDescent="0.25">
      <c r="A12" s="15">
        <v>7</v>
      </c>
      <c r="B12" s="16" t="s">
        <v>59</v>
      </c>
      <c r="C12" s="17">
        <v>120</v>
      </c>
      <c r="D12" s="18" t="s">
        <v>60</v>
      </c>
      <c r="E12" s="22">
        <v>45313</v>
      </c>
      <c r="F12" s="19">
        <v>363000</v>
      </c>
    </row>
    <row r="13" spans="1:6" x14ac:dyDescent="0.25">
      <c r="A13" s="15">
        <v>8</v>
      </c>
      <c r="B13" s="16" t="s">
        <v>61</v>
      </c>
      <c r="C13" s="17">
        <v>131</v>
      </c>
      <c r="D13" s="18" t="s">
        <v>62</v>
      </c>
      <c r="E13" s="22">
        <v>45302</v>
      </c>
      <c r="F13" s="19">
        <v>21922200</v>
      </c>
    </row>
    <row r="14" spans="1:6" ht="45" x14ac:dyDescent="0.25">
      <c r="A14" s="15">
        <v>9</v>
      </c>
      <c r="B14" s="16" t="s">
        <v>63</v>
      </c>
      <c r="C14" s="17">
        <v>220</v>
      </c>
      <c r="D14" s="18" t="s">
        <v>64</v>
      </c>
      <c r="E14" s="22">
        <v>45308</v>
      </c>
      <c r="F14" s="19">
        <v>6352785.5700000003</v>
      </c>
    </row>
    <row r="15" spans="1:6" ht="105" x14ac:dyDescent="0.25">
      <c r="A15" s="15">
        <v>10</v>
      </c>
      <c r="B15" s="16" t="s">
        <v>65</v>
      </c>
      <c r="C15" s="17">
        <v>131</v>
      </c>
      <c r="D15" s="18" t="s">
        <v>66</v>
      </c>
      <c r="E15" s="22">
        <v>45320</v>
      </c>
      <c r="F15" s="19">
        <v>412675780</v>
      </c>
    </row>
    <row r="16" spans="1:6" ht="165" x14ac:dyDescent="0.25">
      <c r="A16" s="15">
        <v>11</v>
      </c>
      <c r="B16" s="16" t="s">
        <v>67</v>
      </c>
      <c r="C16" s="17">
        <v>132</v>
      </c>
      <c r="D16" s="18" t="s">
        <v>68</v>
      </c>
      <c r="E16" s="22">
        <v>45320</v>
      </c>
      <c r="F16" s="19">
        <v>79510410.269999996</v>
      </c>
    </row>
    <row r="17" spans="1:6" ht="45" x14ac:dyDescent="0.25">
      <c r="A17" s="15">
        <v>12</v>
      </c>
      <c r="B17" s="16" t="s">
        <v>69</v>
      </c>
      <c r="C17" s="17">
        <v>121</v>
      </c>
      <c r="D17" s="18" t="s">
        <v>70</v>
      </c>
      <c r="E17" s="22">
        <v>45320</v>
      </c>
      <c r="F17" s="19">
        <v>1352436.21</v>
      </c>
    </row>
    <row r="18" spans="1:6" ht="45" x14ac:dyDescent="0.25">
      <c r="A18" s="15">
        <v>13</v>
      </c>
      <c r="B18" s="16" t="s">
        <v>71</v>
      </c>
      <c r="C18" s="17">
        <v>130</v>
      </c>
      <c r="D18" s="18" t="s">
        <v>72</v>
      </c>
      <c r="E18" s="22">
        <v>45321</v>
      </c>
      <c r="F18" s="19">
        <v>85294061.739999995</v>
      </c>
    </row>
    <row r="19" spans="1:6" ht="45" x14ac:dyDescent="0.25">
      <c r="A19" s="15">
        <v>14</v>
      </c>
      <c r="B19" s="16" t="s">
        <v>73</v>
      </c>
      <c r="C19" s="17">
        <v>220</v>
      </c>
      <c r="D19" s="18" t="s">
        <v>74</v>
      </c>
      <c r="E19" s="22">
        <v>45321</v>
      </c>
      <c r="F19" s="19">
        <v>108526.8</v>
      </c>
    </row>
    <row r="20" spans="1:6" ht="45" x14ac:dyDescent="0.25">
      <c r="A20" s="15">
        <v>15</v>
      </c>
      <c r="B20" s="16" t="s">
        <v>75</v>
      </c>
      <c r="C20" s="17">
        <v>220</v>
      </c>
      <c r="D20" s="18" t="s">
        <v>76</v>
      </c>
      <c r="E20" s="22">
        <v>45321</v>
      </c>
      <c r="F20" s="19">
        <v>386408.96000000002</v>
      </c>
    </row>
    <row r="22" spans="1:6" ht="30.75" customHeight="1" x14ac:dyDescent="0.25">
      <c r="A22" s="36" t="s">
        <v>7</v>
      </c>
      <c r="B22" s="36"/>
      <c r="C22" s="36"/>
      <c r="D22" s="36"/>
      <c r="E22" s="36"/>
      <c r="F22" s="36"/>
    </row>
    <row r="24" spans="1:6" ht="75" x14ac:dyDescent="0.25">
      <c r="A24" s="2" t="s">
        <v>3</v>
      </c>
      <c r="B24" s="37" t="s">
        <v>8</v>
      </c>
      <c r="C24" s="37"/>
      <c r="D24" s="37"/>
      <c r="E24" s="2" t="s">
        <v>9</v>
      </c>
      <c r="F24" s="2" t="s">
        <v>17</v>
      </c>
    </row>
    <row r="25" spans="1:6" ht="30" customHeight="1" x14ac:dyDescent="0.25">
      <c r="A25" s="2">
        <v>16</v>
      </c>
      <c r="B25" s="38" t="s">
        <v>16</v>
      </c>
      <c r="C25" s="38"/>
      <c r="D25" s="38"/>
      <c r="E25" s="5">
        <v>0</v>
      </c>
      <c r="F25" s="4">
        <v>0</v>
      </c>
    </row>
    <row r="26" spans="1:6" ht="45" customHeight="1" x14ac:dyDescent="0.25">
      <c r="A26" s="2">
        <v>17</v>
      </c>
      <c r="B26" s="38" t="s">
        <v>18</v>
      </c>
      <c r="C26" s="38"/>
      <c r="D26" s="38"/>
      <c r="E26" s="13">
        <v>2</v>
      </c>
      <c r="F26" s="14">
        <v>579766.80000000005</v>
      </c>
    </row>
    <row r="27" spans="1:6" ht="30" hidden="1" customHeight="1" outlineLevel="1" x14ac:dyDescent="0.25">
      <c r="A27" s="9" t="s">
        <v>32</v>
      </c>
      <c r="B27" s="40" t="s">
        <v>33</v>
      </c>
      <c r="C27" s="40"/>
      <c r="D27" s="40"/>
      <c r="E27" s="13">
        <f>COUNTIF(C6:C20,220)</f>
        <v>4</v>
      </c>
      <c r="F27" s="14">
        <f>SUMIF(C6:C20,220,F6:F20)</f>
        <v>7117001.3300000001</v>
      </c>
    </row>
    <row r="28" spans="1:6" ht="30" hidden="1" customHeight="1" outlineLevel="1" x14ac:dyDescent="0.25">
      <c r="A28" s="12" t="s">
        <v>34</v>
      </c>
      <c r="B28" s="39" t="s">
        <v>18</v>
      </c>
      <c r="C28" s="39"/>
      <c r="D28" s="39"/>
      <c r="E28" s="30">
        <f>E26+E27</f>
        <v>6</v>
      </c>
      <c r="F28" s="31">
        <f>F27+F26</f>
        <v>7696768.1299999999</v>
      </c>
    </row>
    <row r="29" spans="1:6" ht="48.75" customHeight="1" collapsed="1" x14ac:dyDescent="0.25">
      <c r="A29" s="2">
        <v>18</v>
      </c>
      <c r="B29" s="38" t="s">
        <v>19</v>
      </c>
      <c r="C29" s="38"/>
      <c r="D29" s="38"/>
      <c r="E29" s="33">
        <v>52</v>
      </c>
      <c r="F29" s="34">
        <v>2016513.69</v>
      </c>
    </row>
    <row r="30" spans="1:6" ht="75" customHeight="1" x14ac:dyDescent="0.25">
      <c r="A30" s="24">
        <v>19</v>
      </c>
      <c r="B30" s="38" t="s">
        <v>35</v>
      </c>
      <c r="C30" s="38"/>
      <c r="D30" s="38"/>
      <c r="E30" s="13">
        <v>0</v>
      </c>
      <c r="F30" s="14">
        <v>0</v>
      </c>
    </row>
    <row r="31" spans="1:6" ht="60" customHeight="1" x14ac:dyDescent="0.25">
      <c r="A31" s="32">
        <v>20</v>
      </c>
      <c r="B31" s="38" t="s">
        <v>36</v>
      </c>
      <c r="C31" s="38"/>
      <c r="D31" s="38"/>
      <c r="E31" s="13">
        <v>0</v>
      </c>
      <c r="F31" s="14">
        <v>0</v>
      </c>
    </row>
    <row r="32" spans="1:6" ht="92.25" customHeight="1" x14ac:dyDescent="0.25">
      <c r="A32" s="32">
        <v>21</v>
      </c>
      <c r="B32" s="38" t="s">
        <v>37</v>
      </c>
      <c r="C32" s="38"/>
      <c r="D32" s="38"/>
      <c r="E32" s="13">
        <v>0</v>
      </c>
      <c r="F32" s="14">
        <v>0</v>
      </c>
    </row>
    <row r="34" spans="1:6" x14ac:dyDescent="0.25">
      <c r="A34" s="36" t="s">
        <v>31</v>
      </c>
      <c r="B34" s="36"/>
      <c r="C34" s="36"/>
      <c r="D34" s="36"/>
      <c r="E34" s="36"/>
      <c r="F34" s="36"/>
    </row>
    <row r="36" spans="1:6" ht="60" x14ac:dyDescent="0.25">
      <c r="A36" s="48" t="s">
        <v>10</v>
      </c>
      <c r="B36" s="49"/>
      <c r="C36" s="49"/>
      <c r="D36" s="50"/>
      <c r="E36" s="2" t="s">
        <v>10</v>
      </c>
      <c r="F36" s="2" t="s">
        <v>20</v>
      </c>
    </row>
    <row r="37" spans="1:6" x14ac:dyDescent="0.25">
      <c r="A37" s="51" t="s">
        <v>21</v>
      </c>
      <c r="B37" s="52"/>
      <c r="C37" s="52"/>
      <c r="D37" s="53"/>
      <c r="E37" s="20">
        <f>SUM(E38:E45)</f>
        <v>69</v>
      </c>
      <c r="F37" s="21">
        <f>SUM(F38:F45)</f>
        <v>1172269073.4300001</v>
      </c>
    </row>
    <row r="38" spans="1:6" ht="30" customHeight="1" x14ac:dyDescent="0.25">
      <c r="A38" s="42" t="s">
        <v>11</v>
      </c>
      <c r="B38" s="43"/>
      <c r="C38" s="43"/>
      <c r="D38" s="44"/>
      <c r="E38" s="13">
        <f>E25</f>
        <v>0</v>
      </c>
      <c r="F38" s="14">
        <f>F25</f>
        <v>0</v>
      </c>
    </row>
    <row r="39" spans="1:6" ht="30" customHeight="1" x14ac:dyDescent="0.25">
      <c r="A39" s="42" t="s">
        <v>12</v>
      </c>
      <c r="B39" s="43"/>
      <c r="C39" s="43"/>
      <c r="D39" s="44"/>
      <c r="E39" s="13">
        <f>E29</f>
        <v>52</v>
      </c>
      <c r="F39" s="14">
        <f>F29</f>
        <v>2016513.69</v>
      </c>
    </row>
    <row r="40" spans="1:6" ht="30" customHeight="1" x14ac:dyDescent="0.25">
      <c r="A40" s="42" t="s">
        <v>13</v>
      </c>
      <c r="B40" s="43"/>
      <c r="C40" s="43"/>
      <c r="D40" s="44"/>
      <c r="E40" s="13">
        <f>E28</f>
        <v>6</v>
      </c>
      <c r="F40" s="14">
        <f>F28</f>
        <v>7696768.1299999999</v>
      </c>
    </row>
    <row r="41" spans="1:6" ht="75" customHeight="1" x14ac:dyDescent="0.25">
      <c r="A41" s="42" t="s">
        <v>38</v>
      </c>
      <c r="B41" s="43"/>
      <c r="C41" s="43"/>
      <c r="D41" s="44"/>
      <c r="E41" s="13">
        <f>SUM(E42:E44)</f>
        <v>0</v>
      </c>
      <c r="F41" s="14">
        <f>SUM(F42:F44)</f>
        <v>0</v>
      </c>
    </row>
    <row r="42" spans="1:6" ht="75" customHeight="1" x14ac:dyDescent="0.25">
      <c r="A42" s="45" t="s">
        <v>39</v>
      </c>
      <c r="B42" s="46"/>
      <c r="C42" s="46"/>
      <c r="D42" s="47"/>
      <c r="E42" s="13">
        <f>E30</f>
        <v>0</v>
      </c>
      <c r="F42" s="14">
        <f>F30</f>
        <v>0</v>
      </c>
    </row>
    <row r="43" spans="1:6" ht="64.5" customHeight="1" x14ac:dyDescent="0.25">
      <c r="A43" s="45" t="s">
        <v>40</v>
      </c>
      <c r="B43" s="46"/>
      <c r="C43" s="46"/>
      <c r="D43" s="47"/>
      <c r="E43" s="13">
        <f t="shared" ref="E43:F44" si="0">E31</f>
        <v>0</v>
      </c>
      <c r="F43" s="14">
        <f t="shared" si="0"/>
        <v>0</v>
      </c>
    </row>
    <row r="44" spans="1:6" ht="92.25" customHeight="1" x14ac:dyDescent="0.25">
      <c r="A44" s="45" t="s">
        <v>41</v>
      </c>
      <c r="B44" s="46"/>
      <c r="C44" s="46"/>
      <c r="D44" s="47"/>
      <c r="E44" s="13">
        <f t="shared" si="0"/>
        <v>0</v>
      </c>
      <c r="F44" s="14">
        <f t="shared" si="0"/>
        <v>0</v>
      </c>
    </row>
    <row r="45" spans="1:6" ht="45" customHeight="1" x14ac:dyDescent="0.25">
      <c r="A45" s="42" t="s">
        <v>22</v>
      </c>
      <c r="B45" s="43"/>
      <c r="C45" s="43"/>
      <c r="D45" s="44"/>
      <c r="E45" s="13">
        <f>COUNTIF(C6:C20,120)+COUNTIF(C6:C20,130)+COUNTIF(C6:C20,131)+COUNTIF(C6:C20,121)+COUNTIF(C6:C20,132)+COUNTIF(C6:C20,122)</f>
        <v>11</v>
      </c>
      <c r="F45" s="14">
        <f>SUMIF(C6:C20,120,F6:F20)+SUMIF(C6:C20,130,F6:F20)+SUMIF(C6:C20,131,F6:F20)+SUMIF(C6:C20,121,F6:F20)+SUMIF(C6:C20,132,F6:F20)+SUMIF(C6:C20,122,F6:F20)</f>
        <v>1162555791.6100001</v>
      </c>
    </row>
    <row r="46" spans="1:6" ht="58.5" customHeight="1" x14ac:dyDescent="0.25">
      <c r="A46" s="45" t="s">
        <v>14</v>
      </c>
      <c r="B46" s="46"/>
      <c r="C46" s="46"/>
      <c r="D46" s="47"/>
      <c r="E46" s="13">
        <f>COUNTIF(C6:C20,131)+COUNTIF(C6:C20,121)+COUNTIF(C6:C20,132)+COUNTIF(C6:C20,122)</f>
        <v>6</v>
      </c>
      <c r="F46" s="14">
        <f>SUMIF(C6:C20,131,F6:F20)+SUMIF(C6:C20,121,F6:F20)+SUMIF(C6:C20,132,F6:F20)+SUMIF(C6:C20,122,F6:F20)</f>
        <v>1050348659.36</v>
      </c>
    </row>
    <row r="49" spans="1:3" x14ac:dyDescent="0.25">
      <c r="A49" s="41" t="s">
        <v>43</v>
      </c>
      <c r="B49" s="41"/>
      <c r="C49" s="1"/>
    </row>
    <row r="50" spans="1:3" x14ac:dyDescent="0.25">
      <c r="A50" s="41" t="s">
        <v>42</v>
      </c>
      <c r="B50" s="41"/>
      <c r="C50" s="6" t="s">
        <v>0</v>
      </c>
    </row>
  </sheetData>
  <mergeCells count="26">
    <mergeCell ref="A49:B49"/>
    <mergeCell ref="A50:B50"/>
    <mergeCell ref="A45:D45"/>
    <mergeCell ref="A46:D46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1:F1"/>
    <mergeCell ref="A34:F34"/>
    <mergeCell ref="A3:F3"/>
    <mergeCell ref="A22:F22"/>
    <mergeCell ref="B24:D24"/>
    <mergeCell ref="B32:D32"/>
    <mergeCell ref="B25:D25"/>
    <mergeCell ref="B26:D26"/>
    <mergeCell ref="B29:D29"/>
    <mergeCell ref="B28:D28"/>
    <mergeCell ref="B27:D27"/>
    <mergeCell ref="B30:D30"/>
    <mergeCell ref="B31:D3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Normal="100" zoomScaleSheetLayoutView="100" workbookViewId="0">
      <pane ySplit="2" topLeftCell="A3" activePane="bottomLeft" state="frozen"/>
      <selection pane="bottomLeft" activeCell="D5" sqref="D5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23</v>
      </c>
      <c r="B1" s="54"/>
      <c r="C1" s="54"/>
      <c r="D1" s="54"/>
      <c r="E1" s="54"/>
      <c r="F1" s="54"/>
      <c r="G1" s="54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5" customHeight="1" x14ac:dyDescent="0.25">
      <c r="A3" s="15">
        <v>5</v>
      </c>
      <c r="B3" s="18" t="s">
        <v>44</v>
      </c>
      <c r="C3" s="15" t="s">
        <v>45</v>
      </c>
      <c r="D3" s="15">
        <v>70</v>
      </c>
      <c r="E3" s="18" t="s">
        <v>77</v>
      </c>
      <c r="F3" s="29">
        <v>3573600</v>
      </c>
      <c r="G3" s="29">
        <v>3177600</v>
      </c>
    </row>
    <row r="4" spans="1:7" x14ac:dyDescent="0.25">
      <c r="A4" s="25"/>
      <c r="B4" s="26"/>
      <c r="C4" s="27"/>
      <c r="D4" s="27"/>
      <c r="E4" s="26"/>
      <c r="F4" s="28"/>
      <c r="G4" s="28"/>
    </row>
    <row r="6" spans="1:7" x14ac:dyDescent="0.25">
      <c r="A6" s="7" t="s">
        <v>43</v>
      </c>
      <c r="B6" s="11"/>
      <c r="C6" s="1"/>
    </row>
    <row r="7" spans="1:7" x14ac:dyDescent="0.25">
      <c r="A7" s="7" t="s">
        <v>42</v>
      </c>
      <c r="B7" s="11"/>
      <c r="D7" s="6" t="s">
        <v>0</v>
      </c>
      <c r="F7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2024-02-01T10:08:53Z</dcterms:modified>
</cp:coreProperties>
</file>