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Print_Area" localSheetId="0">'Сведения о договорах'!$A$1:$F$49</definedName>
  </definedNames>
  <calcPr calcId="145621"/>
</workbook>
</file>

<file path=xl/calcChain.xml><?xml version="1.0" encoding="utf-8"?>
<calcChain xmlns="http://schemas.openxmlformats.org/spreadsheetml/2006/main">
  <c r="F33" i="3" l="1"/>
  <c r="E33" i="3"/>
  <c r="E34" i="3" l="1"/>
  <c r="E42" i="3" l="1"/>
  <c r="F42" i="3" l="1"/>
  <c r="F34" i="3" l="1"/>
  <c r="E43" i="3" l="1"/>
  <c r="E40" i="3" s="1"/>
  <c r="E44" i="3"/>
  <c r="F44" i="3" l="1"/>
  <c r="F45" i="3" l="1"/>
  <c r="E45" i="3"/>
  <c r="F43" i="3" l="1"/>
  <c r="E41" i="3" l="1"/>
  <c r="F41" i="3"/>
  <c r="F40" i="3" s="1"/>
</calcChain>
</file>

<file path=xl/comments1.xml><?xml version="1.0" encoding="utf-8"?>
<comments xmlns="http://schemas.openxmlformats.org/spreadsheetml/2006/main">
  <authors>
    <author>Автор</author>
  </authors>
  <commentList>
    <comment ref="B3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<sst xmlns="http://schemas.openxmlformats.org/spreadsheetml/2006/main" count="75" uniqueCount="72">
  <si>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</si>
  <si>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</si>
  <si>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</si>
  <si>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</si>
  <si>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</si>
  <si>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</si>
  <si>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</si>
  <si>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</si>
  <si>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</si>
  <si>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</si>
  <si>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</si>
  <si>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</si>
  <si>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</si>
  <si>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</si>
  <si>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</si>
  <si>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</si>
  <si>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</si>
  <si>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</si>
  <si>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</si>
  <si>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</si>
  <si>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</si>
  <si>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</si>
  <si>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</si>
  <si>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</si>
  <si>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</si>
  <si>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</si>
  <si>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</si>
  <si>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</si>
  <si>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</si>
  <si>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марте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</si>
  <si>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Оказание услуг по проведению предрейсовых и послерейсовых медицинских осмотров водителей для нужд АО "ЮРЭСК"</t>
  </si>
  <si>
    <t>58601045152250000350000</t>
  </si>
  <si>
    <t>Оказание услуг с целью обучения персонала для нужд АО "ЮРЭСК" на 2025 год (лот 1)</t>
  </si>
  <si>
    <t>58601045152250000360000</t>
  </si>
  <si>
    <t>Оказание услуг с целью обучения персонала для нужд АО "ЮРЭСК"на 2025 год (лот 2)</t>
  </si>
  <si>
    <t>58601045152250000370000</t>
  </si>
  <si>
    <t>Поставка средств от укусов насекомых, смывающих и обезжиривающих средств</t>
  </si>
  <si>
    <t>58601045152250000380000</t>
  </si>
  <si>
    <t>Услуги по использованию транспортных средств для погрузки и вывоза снега с территорий, прилегающих к ТП для нужд Советского филиала</t>
  </si>
  <si>
    <t>58601045152250000390000</t>
  </si>
  <si>
    <t>Поставка материалов АИИС КУЭ (обеспечение коммерческого учета электрической энергии)</t>
  </si>
  <si>
    <t>58601045152250000400000</t>
  </si>
  <si>
    <t>Поставка коммутационных аппаратов</t>
  </si>
  <si>
    <t>58601045152250000410000</t>
  </si>
  <si>
    <t>Поставка автотоваров</t>
  </si>
  <si>
    <t>58601045152250000420000</t>
  </si>
  <si>
    <t>Поставка устройства комплектного питания</t>
  </si>
  <si>
    <t>58601045152250000430000</t>
  </si>
  <si>
    <t>Поставка кабельно-проводниковой продукции</t>
  </si>
  <si>
    <t>58601045152250000440000</t>
  </si>
  <si>
    <t>Приобретение цветочных композиций</t>
  </si>
  <si>
    <t>58601045152250000450000</t>
  </si>
  <si>
    <t>Оказание услуг охраны объектов АО «ЮРЭСК» с помощью технических средств охраны и последующей передачей сигнала на пульт центрального наблюдения. Объекты АО «ЮРЭСК» в п.г.т. Березово, Березовского района.</t>
  </si>
  <si>
    <t>Оказание услуг по обучению работников Кондинского филиала АО "ЮРЭСК"</t>
  </si>
  <si>
    <t>58601045152250000460000</t>
  </si>
  <si>
    <t>58601045152250000470000</t>
  </si>
  <si>
    <t>Поставка фурнитуры, прочих крепежных элементов</t>
  </si>
  <si>
    <t>58601045152250000480000</t>
  </si>
  <si>
    <t>Поставка материалов для СРЗА</t>
  </si>
  <si>
    <t>58601045152250000490000</t>
  </si>
  <si>
    <t>Оказание услуг мойки автотранспорта АО «ЮРЭСК»</t>
  </si>
  <si>
    <t>58601045152250000500000</t>
  </si>
  <si>
    <t>Оказание услуг спецтехники для нужд Советского филиала АО «ЮРЭСК»</t>
  </si>
  <si>
    <t>58601045152250000510000</t>
  </si>
  <si>
    <t>Поставка ГСМ для Советского филиала АО «ЮРЭСК»</t>
  </si>
  <si>
    <t>58601045152250000520000</t>
  </si>
  <si>
    <t>Поставка панели ЩО70-1-84</t>
  </si>
  <si>
    <t>58601045152250000530000</t>
  </si>
  <si>
    <t>Оказание услуг физической охраны объектов АО «ЮРЭСК» в г. Ханты-Мансийск, п.г.т. Междуреченский (2 Лот)</t>
  </si>
  <si>
    <t>58601045152250000540000</t>
  </si>
  <si>
    <t>Оказание услуг физической охраны объектов АО «ЮРЭСК» в г.Нягань, г. Югорск, п. Лорба, г. Белоярский (5 постов) (1 Лот)</t>
  </si>
  <si>
    <t>58601045152250000550000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</si>
</sst>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9"/>
  <sheetViews>
    <sheetView tabSelected="1" topLeftCell="A25" zoomScale="80" zoomScaleNormal="80" workbookViewId="0">
      <selection activeCell="J44" sqref="J44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5" t="s">
        <v>29</v>
      </c>
      <c r="B1" s="35"/>
      <c r="C1" s="35"/>
      <c r="D1" s="35"/>
      <c r="E1" s="35"/>
      <c r="F1" s="35"/>
    </row>
    <row r="3" spans="1:6" ht="33" customHeight="1" x14ac:dyDescent="0.25">
      <c r="A3" s="36" t="s">
        <v>1</v>
      </c>
      <c r="B3" s="36"/>
      <c r="C3" s="36"/>
      <c r="D3" s="36"/>
      <c r="E3" s="36"/>
      <c r="F3" s="36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60" x14ac:dyDescent="0.25">
      <c r="A6" s="10">
        <v>1</v>
      </c>
      <c r="B6" s="11" t="s">
        <v>30</v>
      </c>
      <c r="C6" s="12">
        <v>121</v>
      </c>
      <c r="D6" s="13" t="s">
        <v>31</v>
      </c>
      <c r="E6" s="17">
        <v>45719</v>
      </c>
      <c r="F6" s="14">
        <v>540090</v>
      </c>
    </row>
    <row r="7" spans="1:6" ht="45" x14ac:dyDescent="0.25">
      <c r="A7" s="10">
        <v>2</v>
      </c>
      <c r="B7" s="11" t="s">
        <v>32</v>
      </c>
      <c r="C7" s="12">
        <v>122</v>
      </c>
      <c r="D7" s="13" t="s">
        <v>33</v>
      </c>
      <c r="E7" s="17">
        <v>45719</v>
      </c>
      <c r="F7" s="14">
        <v>1250000</v>
      </c>
    </row>
    <row r="8" spans="1:6" ht="45" x14ac:dyDescent="0.25">
      <c r="A8" s="10">
        <v>3</v>
      </c>
      <c r="B8" s="11" t="s">
        <v>34</v>
      </c>
      <c r="C8" s="12">
        <v>121</v>
      </c>
      <c r="D8" s="13" t="s">
        <v>35</v>
      </c>
      <c r="E8" s="17">
        <v>45722</v>
      </c>
      <c r="F8" s="14">
        <v>84850</v>
      </c>
    </row>
    <row r="9" spans="1:6" ht="45" x14ac:dyDescent="0.25">
      <c r="A9" s="10">
        <v>4</v>
      </c>
      <c r="B9" s="11" t="s">
        <v>36</v>
      </c>
      <c r="C9" s="12">
        <v>132</v>
      </c>
      <c r="D9" s="13" t="s">
        <v>37</v>
      </c>
      <c r="E9" s="17">
        <v>45723</v>
      </c>
      <c r="F9" s="14">
        <v>1335534.3500000001</v>
      </c>
    </row>
    <row r="10" spans="1:6" ht="75" x14ac:dyDescent="0.25">
      <c r="A10" s="10">
        <v>5</v>
      </c>
      <c r="B10" s="11" t="s">
        <v>38</v>
      </c>
      <c r="C10" s="12">
        <v>132</v>
      </c>
      <c r="D10" s="13" t="s">
        <v>39</v>
      </c>
      <c r="E10" s="17">
        <v>45723</v>
      </c>
      <c r="F10" s="14">
        <v>689472</v>
      </c>
    </row>
    <row r="11" spans="1:6" ht="45" x14ac:dyDescent="0.25">
      <c r="A11" s="10">
        <v>6</v>
      </c>
      <c r="B11" s="11" t="s">
        <v>40</v>
      </c>
      <c r="C11" s="12">
        <v>131</v>
      </c>
      <c r="D11" s="13" t="s">
        <v>41</v>
      </c>
      <c r="E11" s="17">
        <v>45727</v>
      </c>
      <c r="F11" s="14">
        <v>59982876</v>
      </c>
    </row>
    <row r="12" spans="1:6" x14ac:dyDescent="0.25">
      <c r="A12" s="10">
        <v>7</v>
      </c>
      <c r="B12" s="11" t="s">
        <v>42</v>
      </c>
      <c r="C12" s="12">
        <v>130</v>
      </c>
      <c r="D12" s="13" t="s">
        <v>43</v>
      </c>
      <c r="E12" s="17">
        <v>45730</v>
      </c>
      <c r="F12" s="14">
        <v>7281370.4800000004</v>
      </c>
    </row>
    <row r="13" spans="1:6" x14ac:dyDescent="0.25">
      <c r="A13" s="10">
        <v>8</v>
      </c>
      <c r="B13" s="11" t="s">
        <v>44</v>
      </c>
      <c r="C13" s="12">
        <v>132</v>
      </c>
      <c r="D13" s="13" t="s">
        <v>45</v>
      </c>
      <c r="E13" s="17">
        <v>45730</v>
      </c>
      <c r="F13" s="14">
        <v>247998</v>
      </c>
    </row>
    <row r="14" spans="1:6" ht="30" x14ac:dyDescent="0.25">
      <c r="A14" s="10">
        <v>9</v>
      </c>
      <c r="B14" s="11" t="s">
        <v>46</v>
      </c>
      <c r="C14" s="12">
        <v>131</v>
      </c>
      <c r="D14" s="13" t="s">
        <v>47</v>
      </c>
      <c r="E14" s="17">
        <v>45733</v>
      </c>
      <c r="F14" s="14">
        <v>744000</v>
      </c>
    </row>
    <row r="15" spans="1:6" ht="30" x14ac:dyDescent="0.25">
      <c r="A15" s="10">
        <v>10</v>
      </c>
      <c r="B15" s="11" t="s">
        <v>48</v>
      </c>
      <c r="C15" s="12">
        <v>130</v>
      </c>
      <c r="D15" s="13" t="s">
        <v>49</v>
      </c>
      <c r="E15" s="17">
        <v>45733</v>
      </c>
      <c r="F15" s="14">
        <v>3543545.52</v>
      </c>
    </row>
    <row r="16" spans="1:6" x14ac:dyDescent="0.25">
      <c r="A16" s="10">
        <v>11</v>
      </c>
      <c r="B16" s="11" t="s">
        <v>50</v>
      </c>
      <c r="C16" s="12">
        <v>130</v>
      </c>
      <c r="D16" s="13" t="s">
        <v>51</v>
      </c>
      <c r="E16" s="17">
        <v>45734</v>
      </c>
      <c r="F16" s="14">
        <v>367011.3</v>
      </c>
    </row>
    <row r="17" spans="1:6" ht="105" x14ac:dyDescent="0.25">
      <c r="A17" s="10">
        <v>12</v>
      </c>
      <c r="B17" s="11" t="s">
        <v>52</v>
      </c>
      <c r="C17" s="12">
        <v>220</v>
      </c>
      <c r="D17" s="13" t="s">
        <v>54</v>
      </c>
      <c r="E17" s="17">
        <v>45733</v>
      </c>
      <c r="F17" s="14">
        <v>327600</v>
      </c>
    </row>
    <row r="18" spans="1:6" ht="45" x14ac:dyDescent="0.25">
      <c r="A18" s="10">
        <v>13</v>
      </c>
      <c r="B18" s="11" t="s">
        <v>53</v>
      </c>
      <c r="C18" s="12">
        <v>220</v>
      </c>
      <c r="D18" s="13" t="s">
        <v>55</v>
      </c>
      <c r="E18" s="17">
        <v>45733</v>
      </c>
      <c r="F18" s="14">
        <v>145700</v>
      </c>
    </row>
    <row r="19" spans="1:6" ht="30" x14ac:dyDescent="0.25">
      <c r="A19" s="10">
        <v>14</v>
      </c>
      <c r="B19" s="11" t="s">
        <v>56</v>
      </c>
      <c r="C19" s="12">
        <v>131</v>
      </c>
      <c r="D19" s="13" t="s">
        <v>57</v>
      </c>
      <c r="E19" s="17">
        <v>45740</v>
      </c>
      <c r="F19" s="14">
        <v>245667.24</v>
      </c>
    </row>
    <row r="20" spans="1:6" x14ac:dyDescent="0.25">
      <c r="A20" s="10">
        <v>15</v>
      </c>
      <c r="B20" s="11" t="s">
        <v>58</v>
      </c>
      <c r="C20" s="12">
        <v>130</v>
      </c>
      <c r="D20" s="13" t="s">
        <v>59</v>
      </c>
      <c r="E20" s="17">
        <v>45740</v>
      </c>
      <c r="F20" s="14">
        <v>263400</v>
      </c>
    </row>
    <row r="21" spans="1:6" ht="30" x14ac:dyDescent="0.25">
      <c r="A21" s="10">
        <v>16</v>
      </c>
      <c r="B21" s="11" t="s">
        <v>60</v>
      </c>
      <c r="C21" s="12">
        <v>132</v>
      </c>
      <c r="D21" s="13" t="s">
        <v>61</v>
      </c>
      <c r="E21" s="17">
        <v>45740</v>
      </c>
      <c r="F21" s="14">
        <v>426492</v>
      </c>
    </row>
    <row r="22" spans="1:6" ht="30" x14ac:dyDescent="0.25">
      <c r="A22" s="10">
        <v>17</v>
      </c>
      <c r="B22" s="11" t="s">
        <v>62</v>
      </c>
      <c r="C22" s="12">
        <v>132</v>
      </c>
      <c r="D22" s="13" t="s">
        <v>63</v>
      </c>
      <c r="E22" s="17">
        <v>45740</v>
      </c>
      <c r="F22" s="14">
        <v>565900</v>
      </c>
    </row>
    <row r="23" spans="1:6" ht="30" x14ac:dyDescent="0.25">
      <c r="A23" s="10">
        <v>18</v>
      </c>
      <c r="B23" s="11" t="s">
        <v>64</v>
      </c>
      <c r="C23" s="12">
        <v>121</v>
      </c>
      <c r="D23" s="13" t="s">
        <v>65</v>
      </c>
      <c r="E23" s="17">
        <v>45740</v>
      </c>
      <c r="F23" s="14">
        <v>8460952.4399999995</v>
      </c>
    </row>
    <row r="24" spans="1:6" x14ac:dyDescent="0.25">
      <c r="A24" s="10">
        <v>19</v>
      </c>
      <c r="B24" s="11" t="s">
        <v>66</v>
      </c>
      <c r="C24" s="12">
        <v>132</v>
      </c>
      <c r="D24" s="13" t="s">
        <v>67</v>
      </c>
      <c r="E24" s="17">
        <v>45744</v>
      </c>
      <c r="F24" s="14">
        <v>277200</v>
      </c>
    </row>
    <row r="25" spans="1:6" ht="60" x14ac:dyDescent="0.25">
      <c r="A25" s="10">
        <v>20</v>
      </c>
      <c r="B25" s="11" t="s">
        <v>68</v>
      </c>
      <c r="C25" s="12">
        <v>131</v>
      </c>
      <c r="D25" s="13" t="s">
        <v>69</v>
      </c>
      <c r="E25" s="17">
        <v>45747</v>
      </c>
      <c r="F25" s="14">
        <v>6585600</v>
      </c>
    </row>
    <row r="26" spans="1:6" ht="60" x14ac:dyDescent="0.25">
      <c r="A26" s="10">
        <v>21</v>
      </c>
      <c r="B26" s="11" t="s">
        <v>70</v>
      </c>
      <c r="C26" s="12">
        <v>131</v>
      </c>
      <c r="D26" s="13" t="s">
        <v>71</v>
      </c>
      <c r="E26" s="17">
        <v>45747</v>
      </c>
      <c r="F26" s="14">
        <v>8232000</v>
      </c>
    </row>
    <row r="28" spans="1:6" ht="30.75" customHeight="1" x14ac:dyDescent="0.25">
      <c r="A28" s="36" t="s">
        <v>7</v>
      </c>
      <c r="B28" s="36"/>
      <c r="C28" s="36"/>
      <c r="D28" s="36"/>
      <c r="E28" s="36"/>
      <c r="F28" s="36"/>
    </row>
    <row r="30" spans="1:6" ht="75" x14ac:dyDescent="0.25">
      <c r="A30" s="2" t="s">
        <v>3</v>
      </c>
      <c r="B30" s="37" t="s">
        <v>8</v>
      </c>
      <c r="C30" s="37"/>
      <c r="D30" s="37"/>
      <c r="E30" s="2" t="s">
        <v>9</v>
      </c>
      <c r="F30" s="2" t="s">
        <v>17</v>
      </c>
    </row>
    <row r="31" spans="1:6" ht="30" customHeight="1" x14ac:dyDescent="0.25">
      <c r="A31" s="2">
        <v>22</v>
      </c>
      <c r="B31" s="38" t="s">
        <v>16</v>
      </c>
      <c r="C31" s="38"/>
      <c r="D31" s="38"/>
      <c r="E31" s="4">
        <v>0</v>
      </c>
      <c r="F31" s="3">
        <v>0</v>
      </c>
    </row>
    <row r="32" spans="1:6" ht="45" customHeight="1" x14ac:dyDescent="0.25">
      <c r="A32" s="2">
        <v>23</v>
      </c>
      <c r="B32" s="38" t="s">
        <v>18</v>
      </c>
      <c r="C32" s="38"/>
      <c r="D32" s="38"/>
      <c r="E32" s="8">
        <v>1</v>
      </c>
      <c r="F32" s="9">
        <v>49069178.460000001</v>
      </c>
    </row>
    <row r="33" spans="1:6" ht="30" hidden="1" customHeight="1" outlineLevel="1" x14ac:dyDescent="0.25">
      <c r="A33" s="6" t="s">
        <v>24</v>
      </c>
      <c r="B33" s="40" t="s">
        <v>25</v>
      </c>
      <c r="C33" s="40"/>
      <c r="D33" s="40"/>
      <c r="E33" s="8">
        <f>COUNTIF(C3:C26,220)</f>
        <v>2</v>
      </c>
      <c r="F33" s="9">
        <f>SUMIF(C3:C26,220,F3:F26)</f>
        <v>473300</v>
      </c>
    </row>
    <row r="34" spans="1:6" ht="30" hidden="1" customHeight="1" outlineLevel="1" x14ac:dyDescent="0.25">
      <c r="A34" s="7" t="s">
        <v>26</v>
      </c>
      <c r="B34" s="39" t="s">
        <v>18</v>
      </c>
      <c r="C34" s="39"/>
      <c r="D34" s="39"/>
      <c r="E34" s="18">
        <f>E32+E33</f>
        <v>3</v>
      </c>
      <c r="F34" s="19">
        <f>F33+F32</f>
        <v>49542478.460000001</v>
      </c>
    </row>
    <row r="35" spans="1:6" ht="48.75" customHeight="1" collapsed="1" x14ac:dyDescent="0.25">
      <c r="A35" s="2">
        <v>24</v>
      </c>
      <c r="B35" s="38" t="s">
        <v>19</v>
      </c>
      <c r="C35" s="38"/>
      <c r="D35" s="38"/>
      <c r="E35" s="20">
        <v>49</v>
      </c>
      <c r="F35" s="21">
        <v>12689443.4</v>
      </c>
    </row>
    <row r="37" spans="1:6" x14ac:dyDescent="0.25">
      <c r="A37" s="36" t="s">
        <v>23</v>
      </c>
      <c r="B37" s="36"/>
      <c r="C37" s="36"/>
      <c r="D37" s="36"/>
      <c r="E37" s="36"/>
      <c r="F37" s="36"/>
    </row>
    <row r="39" spans="1:6" ht="60" x14ac:dyDescent="0.25">
      <c r="A39" s="29" t="s">
        <v>10</v>
      </c>
      <c r="B39" s="30"/>
      <c r="C39" s="30"/>
      <c r="D39" s="31"/>
      <c r="E39" s="2" t="s">
        <v>10</v>
      </c>
      <c r="F39" s="2" t="s">
        <v>20</v>
      </c>
    </row>
    <row r="40" spans="1:6" x14ac:dyDescent="0.25">
      <c r="A40" s="32" t="s">
        <v>21</v>
      </c>
      <c r="B40" s="33"/>
      <c r="C40" s="33"/>
      <c r="D40" s="34"/>
      <c r="E40" s="15">
        <f>SUM(E41:E44)</f>
        <v>71</v>
      </c>
      <c r="F40" s="16">
        <f>SUM(F41:F44)</f>
        <v>163355881.19</v>
      </c>
    </row>
    <row r="41" spans="1:6" ht="30" customHeight="1" x14ac:dyDescent="0.25">
      <c r="A41" s="23" t="s">
        <v>11</v>
      </c>
      <c r="B41" s="24"/>
      <c r="C41" s="24"/>
      <c r="D41" s="25"/>
      <c r="E41" s="8">
        <f>E31</f>
        <v>0</v>
      </c>
      <c r="F41" s="9">
        <f>F31</f>
        <v>0</v>
      </c>
    </row>
    <row r="42" spans="1:6" ht="30" customHeight="1" x14ac:dyDescent="0.25">
      <c r="A42" s="23" t="s">
        <v>12</v>
      </c>
      <c r="B42" s="24"/>
      <c r="C42" s="24"/>
      <c r="D42" s="25"/>
      <c r="E42" s="8">
        <f>E35</f>
        <v>49</v>
      </c>
      <c r="F42" s="9">
        <f>F35</f>
        <v>12689443.4</v>
      </c>
    </row>
    <row r="43" spans="1:6" ht="30" customHeight="1" x14ac:dyDescent="0.25">
      <c r="A43" s="23" t="s">
        <v>13</v>
      </c>
      <c r="B43" s="24"/>
      <c r="C43" s="24"/>
      <c r="D43" s="25"/>
      <c r="E43" s="8">
        <f>E34</f>
        <v>3</v>
      </c>
      <c r="F43" s="9">
        <f>F34</f>
        <v>49542478.460000001</v>
      </c>
    </row>
    <row r="44" spans="1:6" ht="45" customHeight="1" x14ac:dyDescent="0.25">
      <c r="A44" s="23" t="s">
        <v>22</v>
      </c>
      <c r="B44" s="24"/>
      <c r="C44" s="24"/>
      <c r="D44" s="25"/>
      <c r="E44" s="8">
        <f>COUNTIF(C6:C26,120)+COUNTIF(C6:C26,130)+COUNTIF(C6:C26,131)+COUNTIF(C6:C26,121)+COUNTIF(C6:C26,132)+COUNTIF(C6:C26,122)</f>
        <v>19</v>
      </c>
      <c r="F44" s="9">
        <f>SUMIF(C6:C26,120,F6:F26)+SUMIF(C6:C26,130,F6:F26)+SUMIF(C6:C26,131,F6:F26)+SUMIF(C6:C26,121,F6:F26)+SUMIF(C6:C26,132,F6:F26)+SUMIF(C6:C26,122,F6:F26)</f>
        <v>101123959.33</v>
      </c>
    </row>
    <row r="45" spans="1:6" ht="58.5" customHeight="1" x14ac:dyDescent="0.25">
      <c r="A45" s="26" t="s">
        <v>14</v>
      </c>
      <c r="B45" s="27"/>
      <c r="C45" s="27"/>
      <c r="D45" s="28"/>
      <c r="E45" s="8">
        <f>COUNTIF(C6:C26,131)+COUNTIF(C6:C26,121)+COUNTIF(C6:C26,132)+COUNTIF(C6:C26,122)</f>
        <v>15</v>
      </c>
      <c r="F45" s="9">
        <f>SUMIF(C6:C26,131,F6:F26)+SUMIF(C6:C26,121,F6:F26)+SUMIF(C6:C26,132,F6:F26)+SUMIF(C6:C26,122,F6:F26)</f>
        <v>89668632.030000001</v>
      </c>
    </row>
    <row r="48" spans="1:6" x14ac:dyDescent="0.25">
      <c r="A48" s="22" t="s">
        <v>28</v>
      </c>
      <c r="B48" s="22"/>
      <c r="C48" s="1"/>
    </row>
    <row r="49" spans="1:3" x14ac:dyDescent="0.25">
      <c r="A49" s="22" t="s">
        <v>27</v>
      </c>
      <c r="B49" s="22"/>
      <c r="C49" s="5" t="s">
        <v>0</v>
      </c>
    </row>
  </sheetData>
  <mergeCells count="19">
    <mergeCell ref="A1:F1"/>
    <mergeCell ref="A37:F37"/>
    <mergeCell ref="A3:F3"/>
    <mergeCell ref="A28:F28"/>
    <mergeCell ref="B30:D30"/>
    <mergeCell ref="B31:D31"/>
    <mergeCell ref="B32:D32"/>
    <mergeCell ref="B35:D35"/>
    <mergeCell ref="B34:D34"/>
    <mergeCell ref="B33:D33"/>
    <mergeCell ref="A48:B48"/>
    <mergeCell ref="A49:B49"/>
    <mergeCell ref="A44:D44"/>
    <mergeCell ref="A45:D45"/>
    <mergeCell ref="A39:D39"/>
    <mergeCell ref="A40:D40"/>
    <mergeCell ref="A41:D41"/>
    <mergeCell ref="A42:D42"/>
    <mergeCell ref="A43:D4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2025-04-08T04:01:03Z</dcterms:modified>
</cp:coreProperties>
</file>