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65" windowWidth="14805" windowHeight="5850"/>
  </bookViews>
  <sheets>
    <sheet name="Сведения о договорах" sheetId="3" r:id="rId1"/>
  </sheets>
  <definedNames>
    <definedName name="_xlnm._FilterDatabase" localSheetId="0" hidden="1">'Сведения о договорах'!$A$5:$G$37</definedName>
    <definedName name="_xlnm.Print_Area" localSheetId="0">'Сведения о договорах'!$A$1:$F$60</definedName>
  </definedNames>
  <calcPr calcId="145621" refMode="R1C1"/>
</workbook>
</file>

<file path=xl/calcChain.xml><?xml version="1.0" encoding="utf-8"?>
<calcChain xmlns="http://schemas.openxmlformats.org/spreadsheetml/2006/main">
  <c r="E53" i="3" l="1"/>
  <c r="F53" i="3" l="1"/>
  <c r="E44" i="3" l="1"/>
  <c r="F44" i="3" l="1"/>
  <c r="F45" i="3" s="1"/>
  <c r="E45" i="3" l="1"/>
  <c r="E54" i="3" s="1"/>
  <c r="E55" i="3"/>
  <c r="F55" i="3" l="1"/>
  <c r="F56" i="3" l="1"/>
  <c r="E56" i="3"/>
  <c r="F54" i="3" l="1"/>
  <c r="E52" i="3" l="1"/>
  <c r="E51" i="3" s="1"/>
  <c r="F52" i="3"/>
  <c r="F51" i="3" s="1"/>
</calcChain>
</file>

<file path=xl/comments1.xml><?xml version="1.0" encoding="utf-8"?>
<comments xmlns="http://schemas.openxmlformats.org/spreadsheetml/2006/main">
  <authors>
    <author>Автор</author>
  </authors>
  <commentList>
    <comment ref="B4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<sst xmlns="http://schemas.openxmlformats.org/spreadsheetml/2006/main" count="97" uniqueCount="94">
  <si>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</si>
  <si>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</si>
  <si>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</si>
  <si>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</si>
  <si>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</si>
  <si>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</si>
  <si>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</si>
  <si>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</si>
  <si>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</si>
  <si>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</si>
  <si>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</si>
  <si>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</si>
  <si>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</si>
  <si>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</si>
  <si>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</si>
  <si>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</si>
  <si>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</si>
  <si>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</si>
  <si>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</si>
  <si>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</si>
  <si>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</si>
  <si>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</si>
  <si>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</si>
  <si>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</si>
  <si>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</si>
  <si>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</si>
  <si>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</si>
  <si>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</si>
  <si>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</si>
  <si>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Поставка бытовой техники</t>
  </si>
  <si>
    <t>58601045152260000940000</t>
  </si>
  <si>
    <t>Поставка элементов питания</t>
  </si>
  <si>
    <t>58601045152260000950000</t>
  </si>
  <si>
    <t>Инжиниринговые услуги по проверке сметной документации</t>
  </si>
  <si>
    <t>58601045152260000960000</t>
  </si>
  <si>
    <t>Поставка мебели производственной</t>
  </si>
  <si>
    <t>58601045152260000970000</t>
  </si>
  <si>
    <t>Поставка осветительных приборов</t>
  </si>
  <si>
    <t>58601045152260000980000</t>
  </si>
  <si>
    <t>Поставка автогидроподъемника АГП-22 для нужд АО «ЮРЭСК»</t>
  </si>
  <si>
    <t>58601045152260000990000</t>
  </si>
  <si>
    <t>Поставка экскаватора-погрузчика с навесным оборудованием</t>
  </si>
  <si>
    <t>58601045152260001000000</t>
  </si>
  <si>
    <t>Проведение кадастровых работ по установлению и внесению в ЕГРН охранных зон объектов электросетевого хозяйства АО "ЮРЭСК"</t>
  </si>
  <si>
    <t>58601045152260001010000</t>
  </si>
  <si>
    <t>Проведение геодезических работ в отношении объектов электросетевого хозяйства АО «ЮРЭСК».</t>
  </si>
  <si>
    <t>58601045152260001020000</t>
  </si>
  <si>
    <t>Оказание услуг по проведению ХАРГ, ФХА для нужд АО «ЮРЭСК»</t>
  </si>
  <si>
    <t>58601045152260001030000</t>
  </si>
  <si>
    <t>Поставка трансформаторных подстанций для нужд АО «ЮРЭСК»</t>
  </si>
  <si>
    <t>58601045152260001040000</t>
  </si>
  <si>
    <t>Поставка замков, навесных приспособлений</t>
  </si>
  <si>
    <t>58601045152260001050000</t>
  </si>
  <si>
    <t>Поставка трансформаторной подстанции для нужд АО "ЮРЭСК"</t>
  </si>
  <si>
    <t>58601045152260001060000</t>
  </si>
  <si>
    <t>Поставка Редуктора заднего моста ГАЗель NEXT (диск. тормоза) (ПАО "ГАЗ" Оригинал) /А31R32-2400016-10</t>
  </si>
  <si>
    <t>58601045152260001070000</t>
  </si>
  <si>
    <t>Услуги по уборке в здании СПП в г. Сургут, пр. Набережный, 27</t>
  </si>
  <si>
    <t>58601045152260001080000</t>
  </si>
  <si>
    <t>Оказание услуг по страхованию гражданской ответственности владельцев автотранспортных средств (ОСАГО) АО «ЮРЭСК».</t>
  </si>
  <si>
    <t>58601045152260001090000</t>
  </si>
  <si>
    <t>Оказание услуг по проживанию командированных сотрудников в гостинице г. Ханты-Мансийск для нужд АО «ЮРЭСК» на 2026-2027 годы</t>
  </si>
  <si>
    <t>58601045152260001100000</t>
  </si>
  <si>
    <t>Оказание услуг по проведению периодического медицинского осмотра работников Советского филиала</t>
  </si>
  <si>
    <t>58601045152260001110000</t>
  </si>
  <si>
    <t>Поставка бытовой химии</t>
  </si>
  <si>
    <t>58601045152260001120000</t>
  </si>
  <si>
    <t>Сублицензионный договор на поставку простых (неисключительных) лицензий на использование программного обеспечения ПК «ГРАНД-Смета»</t>
  </si>
  <si>
    <t>58601045152260001130000</t>
  </si>
  <si>
    <t>Поставка сетевого оборудования</t>
  </si>
  <si>
    <t>58601045152260001140000</t>
  </si>
  <si>
    <t>Оказание услуг по размещению и хранению на лодочной станции для нужд АО «ЮРЭСК»</t>
  </si>
  <si>
    <t>58601045152260001150000</t>
  </si>
  <si>
    <t>Ремонт помещений в зданиях административного и производственно-бытового корпусов Кондинского филиала АО "ЮРЭСК"</t>
  </si>
  <si>
    <t>58601045152260001160000</t>
  </si>
  <si>
    <t>Оказание услуг мойки автотранспорта АО «ЮРЭСК»</t>
  </si>
  <si>
    <t>58601045152260001170000</t>
  </si>
  <si>
    <t>Поставка хозяйственных товаров</t>
  </si>
  <si>
    <t>58601045152260001180000</t>
  </si>
  <si>
    <t>Поставка Табличек, плакатов и знаков</t>
  </si>
  <si>
    <t>58601045152260001190000</t>
  </si>
  <si>
    <t>Поставка офисной мебели</t>
  </si>
  <si>
    <t>58601045152260001200000</t>
  </si>
  <si>
    <t>Предоставление доступа к информационным системам для проверки Юрлиц</t>
  </si>
  <si>
    <t>58601045152260001210000</t>
  </si>
  <si>
    <t>Страхование работников от несчастных случаев</t>
  </si>
  <si>
    <t>58601045152260001220000</t>
  </si>
  <si>
    <t>Поставка средств индивидуальной защиты (СИЗ) для защиты от воздействия электрической дуги электротехнического персонала АО «ЮРЭСК»</t>
  </si>
  <si>
    <t>58601045152260001230000</t>
  </si>
  <si>
    <t>Поставка выключателя колонкового для АВЗ</t>
  </si>
  <si>
    <t>58601045152260001240000</t>
  </si>
  <si>
    <t>Приобретение видеорегистраторов и карт памяти для автотранспорта</t>
  </si>
  <si>
    <t>58601045152260001260000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</si>
  <si>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мае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</si>
</sst>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0"/>
  <sheetViews>
    <sheetView tabSelected="1" zoomScale="80" zoomScaleNormal="80" workbookViewId="0">
      <selection activeCell="J52" sqref="J52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3" t="s">
        <v>93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x14ac:dyDescent="0.25">
      <c r="A6" s="10">
        <v>1</v>
      </c>
      <c r="B6" s="11" t="s">
        <v>29</v>
      </c>
      <c r="C6" s="12">
        <v>130</v>
      </c>
      <c r="D6" s="13" t="s">
        <v>30</v>
      </c>
      <c r="E6" s="17">
        <v>46147</v>
      </c>
      <c r="F6" s="14">
        <v>684969</v>
      </c>
    </row>
    <row r="7" spans="1:6" x14ac:dyDescent="0.25">
      <c r="A7" s="10">
        <v>2</v>
      </c>
      <c r="B7" s="11" t="s">
        <v>31</v>
      </c>
      <c r="C7" s="12">
        <v>130</v>
      </c>
      <c r="D7" s="13" t="s">
        <v>32</v>
      </c>
      <c r="E7" s="17">
        <v>46150</v>
      </c>
      <c r="F7" s="14">
        <v>1773399.92</v>
      </c>
    </row>
    <row r="8" spans="1:6" ht="30" x14ac:dyDescent="0.25">
      <c r="A8" s="10">
        <v>3</v>
      </c>
      <c r="B8" s="11" t="s">
        <v>33</v>
      </c>
      <c r="C8" s="12">
        <v>121</v>
      </c>
      <c r="D8" s="13" t="s">
        <v>34</v>
      </c>
      <c r="E8" s="17">
        <v>46150</v>
      </c>
      <c r="F8" s="14">
        <v>2852482.59</v>
      </c>
    </row>
    <row r="9" spans="1:6" x14ac:dyDescent="0.25">
      <c r="A9" s="10">
        <v>4</v>
      </c>
      <c r="B9" s="11" t="s">
        <v>35</v>
      </c>
      <c r="C9" s="12">
        <v>130</v>
      </c>
      <c r="D9" s="13" t="s">
        <v>36</v>
      </c>
      <c r="E9" s="17">
        <v>46154</v>
      </c>
      <c r="F9" s="14">
        <v>330864</v>
      </c>
    </row>
    <row r="10" spans="1:6" x14ac:dyDescent="0.25">
      <c r="A10" s="10">
        <v>5</v>
      </c>
      <c r="B10" s="11" t="s">
        <v>37</v>
      </c>
      <c r="C10" s="12">
        <v>130</v>
      </c>
      <c r="D10" s="13" t="s">
        <v>38</v>
      </c>
      <c r="E10" s="17">
        <v>46154</v>
      </c>
      <c r="F10" s="14">
        <v>497687.63</v>
      </c>
    </row>
    <row r="11" spans="1:6" ht="30" x14ac:dyDescent="0.25">
      <c r="A11" s="10">
        <v>6</v>
      </c>
      <c r="B11" s="11" t="s">
        <v>39</v>
      </c>
      <c r="C11" s="12">
        <v>120</v>
      </c>
      <c r="D11" s="13" t="s">
        <v>40</v>
      </c>
      <c r="E11" s="17">
        <v>46154</v>
      </c>
      <c r="F11" s="14">
        <v>11090044</v>
      </c>
    </row>
    <row r="12" spans="1:6" ht="30" x14ac:dyDescent="0.25">
      <c r="A12" s="10">
        <v>7</v>
      </c>
      <c r="B12" s="11" t="s">
        <v>41</v>
      </c>
      <c r="C12" s="12">
        <v>122</v>
      </c>
      <c r="D12" s="13" t="s">
        <v>42</v>
      </c>
      <c r="E12" s="17">
        <v>46154</v>
      </c>
      <c r="F12" s="14">
        <v>9290000</v>
      </c>
    </row>
    <row r="13" spans="1:6" ht="75" x14ac:dyDescent="0.25">
      <c r="A13" s="10">
        <v>8</v>
      </c>
      <c r="B13" s="11" t="s">
        <v>43</v>
      </c>
      <c r="C13" s="12">
        <v>120</v>
      </c>
      <c r="D13" s="13" t="s">
        <v>44</v>
      </c>
      <c r="E13" s="17">
        <v>46154</v>
      </c>
      <c r="F13" s="14">
        <v>410000</v>
      </c>
    </row>
    <row r="14" spans="1:6" ht="45" x14ac:dyDescent="0.25">
      <c r="A14" s="10">
        <v>9</v>
      </c>
      <c r="B14" s="11" t="s">
        <v>45</v>
      </c>
      <c r="C14" s="12">
        <v>120</v>
      </c>
      <c r="D14" s="13" t="s">
        <v>46</v>
      </c>
      <c r="E14" s="17">
        <v>46154</v>
      </c>
      <c r="F14" s="14">
        <v>1100001.28</v>
      </c>
    </row>
    <row r="15" spans="1:6" ht="30" x14ac:dyDescent="0.25">
      <c r="A15" s="10">
        <v>10</v>
      </c>
      <c r="B15" s="11" t="s">
        <v>47</v>
      </c>
      <c r="C15" s="12">
        <v>220</v>
      </c>
      <c r="D15" s="13" t="s">
        <v>48</v>
      </c>
      <c r="E15" s="17">
        <v>46155</v>
      </c>
      <c r="F15" s="14">
        <v>4000000</v>
      </c>
    </row>
    <row r="16" spans="1:6" ht="30" x14ac:dyDescent="0.25">
      <c r="A16" s="10">
        <v>11</v>
      </c>
      <c r="B16" s="11" t="s">
        <v>49</v>
      </c>
      <c r="C16" s="12">
        <v>130</v>
      </c>
      <c r="D16" s="13" t="s">
        <v>50</v>
      </c>
      <c r="E16" s="17">
        <v>46157</v>
      </c>
      <c r="F16" s="14">
        <v>64168526.710000001</v>
      </c>
    </row>
    <row r="17" spans="1:6" ht="30" x14ac:dyDescent="0.25">
      <c r="A17" s="10">
        <v>12</v>
      </c>
      <c r="B17" s="11" t="s">
        <v>51</v>
      </c>
      <c r="C17" s="12">
        <v>130</v>
      </c>
      <c r="D17" s="13" t="s">
        <v>52</v>
      </c>
      <c r="E17" s="17">
        <v>46160</v>
      </c>
      <c r="F17" s="14">
        <v>188758.39999999999</v>
      </c>
    </row>
    <row r="18" spans="1:6" ht="30" x14ac:dyDescent="0.25">
      <c r="A18" s="10">
        <v>13</v>
      </c>
      <c r="B18" s="11" t="s">
        <v>53</v>
      </c>
      <c r="C18" s="12">
        <v>132</v>
      </c>
      <c r="D18" s="13" t="s">
        <v>54</v>
      </c>
      <c r="E18" s="17">
        <v>46160</v>
      </c>
      <c r="F18" s="14">
        <v>8633283.1500000004</v>
      </c>
    </row>
    <row r="19" spans="1:6" ht="45" x14ac:dyDescent="0.25">
      <c r="A19" s="10">
        <v>14</v>
      </c>
      <c r="B19" s="11" t="s">
        <v>55</v>
      </c>
      <c r="C19" s="12">
        <v>120</v>
      </c>
      <c r="D19" s="13" t="s">
        <v>56</v>
      </c>
      <c r="E19" s="17">
        <v>46160</v>
      </c>
      <c r="F19" s="14">
        <v>199900</v>
      </c>
    </row>
    <row r="20" spans="1:6" ht="30" x14ac:dyDescent="0.25">
      <c r="A20" s="10">
        <v>15</v>
      </c>
      <c r="B20" s="11" t="s">
        <v>57</v>
      </c>
      <c r="C20" s="12">
        <v>130</v>
      </c>
      <c r="D20" s="13" t="s">
        <v>58</v>
      </c>
      <c r="E20" s="17">
        <v>46160</v>
      </c>
      <c r="F20" s="14">
        <v>890400</v>
      </c>
    </row>
    <row r="21" spans="1:6" ht="60" x14ac:dyDescent="0.25">
      <c r="A21" s="10">
        <v>16</v>
      </c>
      <c r="B21" s="11" t="s">
        <v>59</v>
      </c>
      <c r="C21" s="12">
        <v>120</v>
      </c>
      <c r="D21" s="13" t="s">
        <v>60</v>
      </c>
      <c r="E21" s="17">
        <v>46160</v>
      </c>
      <c r="F21" s="14">
        <v>365506.8</v>
      </c>
    </row>
    <row r="22" spans="1:6" ht="60" x14ac:dyDescent="0.25">
      <c r="A22" s="10">
        <v>17</v>
      </c>
      <c r="B22" s="11" t="s">
        <v>61</v>
      </c>
      <c r="C22" s="12">
        <v>220</v>
      </c>
      <c r="D22" s="13" t="s">
        <v>62</v>
      </c>
      <c r="E22" s="17">
        <v>46160</v>
      </c>
      <c r="F22" s="14">
        <v>701400</v>
      </c>
    </row>
    <row r="23" spans="1:6" ht="60" x14ac:dyDescent="0.25">
      <c r="A23" s="10">
        <v>18</v>
      </c>
      <c r="B23" s="11" t="s">
        <v>63</v>
      </c>
      <c r="C23" s="12">
        <v>220</v>
      </c>
      <c r="D23" s="13" t="s">
        <v>64</v>
      </c>
      <c r="E23" s="17">
        <v>46160</v>
      </c>
      <c r="F23" s="14">
        <v>372999</v>
      </c>
    </row>
    <row r="24" spans="1:6" x14ac:dyDescent="0.25">
      <c r="A24" s="10">
        <v>19</v>
      </c>
      <c r="B24" s="11" t="s">
        <v>65</v>
      </c>
      <c r="C24" s="12">
        <v>130</v>
      </c>
      <c r="D24" s="13" t="s">
        <v>66</v>
      </c>
      <c r="E24" s="17">
        <v>46162</v>
      </c>
      <c r="F24" s="14">
        <v>134084.1</v>
      </c>
    </row>
    <row r="25" spans="1:6" ht="75" x14ac:dyDescent="0.25">
      <c r="A25" s="10">
        <v>20</v>
      </c>
      <c r="B25" s="11" t="s">
        <v>67</v>
      </c>
      <c r="C25" s="12">
        <v>130</v>
      </c>
      <c r="D25" s="13" t="s">
        <v>68</v>
      </c>
      <c r="E25" s="17">
        <v>46162</v>
      </c>
      <c r="F25" s="14">
        <v>286650</v>
      </c>
    </row>
    <row r="26" spans="1:6" x14ac:dyDescent="0.25">
      <c r="A26" s="10">
        <v>21</v>
      </c>
      <c r="B26" s="11" t="s">
        <v>69</v>
      </c>
      <c r="C26" s="12">
        <v>130</v>
      </c>
      <c r="D26" s="13" t="s">
        <v>70</v>
      </c>
      <c r="E26" s="17">
        <v>46162</v>
      </c>
      <c r="F26" s="14">
        <v>15210385.4</v>
      </c>
    </row>
    <row r="27" spans="1:6" ht="45" x14ac:dyDescent="0.25">
      <c r="A27" s="10">
        <v>22</v>
      </c>
      <c r="B27" s="11" t="s">
        <v>71</v>
      </c>
      <c r="C27" s="12">
        <v>220</v>
      </c>
      <c r="D27" s="13" t="s">
        <v>72</v>
      </c>
      <c r="E27" s="17">
        <v>46164</v>
      </c>
      <c r="F27" s="14">
        <v>235800</v>
      </c>
    </row>
    <row r="28" spans="1:6" ht="60" x14ac:dyDescent="0.25">
      <c r="A28" s="10">
        <v>23</v>
      </c>
      <c r="B28" s="11" t="s">
        <v>73</v>
      </c>
      <c r="C28" s="12">
        <v>131</v>
      </c>
      <c r="D28" s="13" t="s">
        <v>74</v>
      </c>
      <c r="E28" s="17">
        <v>46167</v>
      </c>
      <c r="F28" s="14">
        <v>1299995.45</v>
      </c>
    </row>
    <row r="29" spans="1:6" ht="30" x14ac:dyDescent="0.25">
      <c r="A29" s="10">
        <v>24</v>
      </c>
      <c r="B29" s="11" t="s">
        <v>75</v>
      </c>
      <c r="C29" s="12">
        <v>130</v>
      </c>
      <c r="D29" s="13" t="s">
        <v>76</v>
      </c>
      <c r="E29" s="17">
        <v>46167</v>
      </c>
      <c r="F29" s="14">
        <v>392460</v>
      </c>
    </row>
    <row r="30" spans="1:6" x14ac:dyDescent="0.25">
      <c r="A30" s="10">
        <v>25</v>
      </c>
      <c r="B30" s="11" t="s">
        <v>77</v>
      </c>
      <c r="C30" s="12">
        <v>130</v>
      </c>
      <c r="D30" s="13" t="s">
        <v>78</v>
      </c>
      <c r="E30" s="17">
        <v>46167</v>
      </c>
      <c r="F30" s="14">
        <v>628536.68000000005</v>
      </c>
    </row>
    <row r="31" spans="1:6" x14ac:dyDescent="0.25">
      <c r="A31" s="10">
        <v>26</v>
      </c>
      <c r="B31" s="11" t="s">
        <v>79</v>
      </c>
      <c r="C31" s="12">
        <v>130</v>
      </c>
      <c r="D31" s="13" t="s">
        <v>80</v>
      </c>
      <c r="E31" s="17">
        <v>46167</v>
      </c>
      <c r="F31" s="14">
        <v>602976.46</v>
      </c>
    </row>
    <row r="32" spans="1:6" x14ac:dyDescent="0.25">
      <c r="A32" s="10">
        <v>27</v>
      </c>
      <c r="B32" s="11" t="s">
        <v>81</v>
      </c>
      <c r="C32" s="12">
        <v>132</v>
      </c>
      <c r="D32" s="13" t="s">
        <v>82</v>
      </c>
      <c r="E32" s="17">
        <v>46167</v>
      </c>
      <c r="F32" s="14">
        <v>266898.18</v>
      </c>
    </row>
    <row r="33" spans="1:6" ht="45" x14ac:dyDescent="0.25">
      <c r="A33" s="10">
        <v>28</v>
      </c>
      <c r="B33" s="11" t="s">
        <v>83</v>
      </c>
      <c r="C33" s="12">
        <v>220</v>
      </c>
      <c r="D33" s="13" t="s">
        <v>84</v>
      </c>
      <c r="E33" s="17">
        <v>46167</v>
      </c>
      <c r="F33" s="14">
        <v>150000</v>
      </c>
    </row>
    <row r="34" spans="1:6" ht="30" x14ac:dyDescent="0.25">
      <c r="A34" s="10">
        <v>29</v>
      </c>
      <c r="B34" s="11" t="s">
        <v>85</v>
      </c>
      <c r="C34" s="12">
        <v>120</v>
      </c>
      <c r="D34" s="13" t="s">
        <v>86</v>
      </c>
      <c r="E34" s="17">
        <v>46168</v>
      </c>
      <c r="F34" s="14">
        <v>117993.60000000001</v>
      </c>
    </row>
    <row r="35" spans="1:6" ht="75" x14ac:dyDescent="0.25">
      <c r="A35" s="10">
        <v>30</v>
      </c>
      <c r="B35" s="11" t="s">
        <v>87</v>
      </c>
      <c r="C35" s="12">
        <v>220</v>
      </c>
      <c r="D35" s="13" t="s">
        <v>88</v>
      </c>
      <c r="E35" s="17">
        <v>46169</v>
      </c>
      <c r="F35" s="14">
        <v>11443015.640000001</v>
      </c>
    </row>
    <row r="36" spans="1:6" ht="30" x14ac:dyDescent="0.25">
      <c r="A36" s="10">
        <v>31</v>
      </c>
      <c r="B36" s="11" t="s">
        <v>89</v>
      </c>
      <c r="C36" s="12">
        <v>131</v>
      </c>
      <c r="D36" s="13" t="s">
        <v>90</v>
      </c>
      <c r="E36" s="17">
        <v>46171</v>
      </c>
      <c r="F36" s="14">
        <v>5002000</v>
      </c>
    </row>
    <row r="37" spans="1:6" ht="30" x14ac:dyDescent="0.25">
      <c r="A37" s="10">
        <v>32</v>
      </c>
      <c r="B37" s="11" t="s">
        <v>91</v>
      </c>
      <c r="C37" s="12">
        <v>220</v>
      </c>
      <c r="D37" s="13" t="s">
        <v>92</v>
      </c>
      <c r="E37" s="17">
        <v>46171</v>
      </c>
      <c r="F37" s="14">
        <v>350432.8</v>
      </c>
    </row>
    <row r="39" spans="1:6" ht="30.75" customHeight="1" x14ac:dyDescent="0.25">
      <c r="A39" s="24" t="s">
        <v>7</v>
      </c>
      <c r="B39" s="24"/>
      <c r="C39" s="24"/>
      <c r="D39" s="24"/>
      <c r="E39" s="24"/>
      <c r="F39" s="24"/>
    </row>
    <row r="41" spans="1:6" ht="75" x14ac:dyDescent="0.25">
      <c r="A41" s="2" t="s">
        <v>3</v>
      </c>
      <c r="B41" s="25" t="s">
        <v>8</v>
      </c>
      <c r="C41" s="25"/>
      <c r="D41" s="25"/>
      <c r="E41" s="2" t="s">
        <v>9</v>
      </c>
      <c r="F41" s="2" t="s">
        <v>17</v>
      </c>
    </row>
    <row r="42" spans="1:6" ht="30" customHeight="1" x14ac:dyDescent="0.25">
      <c r="A42" s="2"/>
      <c r="B42" s="26" t="s">
        <v>16</v>
      </c>
      <c r="C42" s="26"/>
      <c r="D42" s="26"/>
      <c r="E42" s="4">
        <v>0</v>
      </c>
      <c r="F42" s="3">
        <v>0</v>
      </c>
    </row>
    <row r="43" spans="1:6" ht="45" customHeight="1" x14ac:dyDescent="0.25">
      <c r="A43" s="2"/>
      <c r="B43" s="26" t="s">
        <v>18</v>
      </c>
      <c r="C43" s="26"/>
      <c r="D43" s="26"/>
      <c r="E43" s="8">
        <v>1</v>
      </c>
      <c r="F43" s="9">
        <v>966531.22</v>
      </c>
    </row>
    <row r="44" spans="1:6" ht="30" customHeight="1" outlineLevel="1" x14ac:dyDescent="0.25">
      <c r="A44" s="6" t="s">
        <v>24</v>
      </c>
      <c r="B44" s="28" t="s">
        <v>25</v>
      </c>
      <c r="C44" s="28"/>
      <c r="D44" s="28"/>
      <c r="E44" s="8">
        <f>COUNTIF(C6:C37,220)</f>
        <v>7</v>
      </c>
      <c r="F44" s="9">
        <f>SUMIF(C6:C37,220,F6:F37)</f>
        <v>17253647.440000001</v>
      </c>
    </row>
    <row r="45" spans="1:6" ht="30" customHeight="1" outlineLevel="1" x14ac:dyDescent="0.25">
      <c r="A45" s="7" t="s">
        <v>26</v>
      </c>
      <c r="B45" s="27" t="s">
        <v>18</v>
      </c>
      <c r="C45" s="27"/>
      <c r="D45" s="27"/>
      <c r="E45" s="18">
        <f>E43+E44</f>
        <v>8</v>
      </c>
      <c r="F45" s="19">
        <f>F44+F43</f>
        <v>18220178.66</v>
      </c>
    </row>
    <row r="46" spans="1:6" ht="48.75" customHeight="1" x14ac:dyDescent="0.25">
      <c r="A46" s="2"/>
      <c r="B46" s="26" t="s">
        <v>19</v>
      </c>
      <c r="C46" s="26"/>
      <c r="D46" s="26"/>
      <c r="E46" s="20">
        <v>33</v>
      </c>
      <c r="F46" s="21">
        <v>1356992.91</v>
      </c>
    </row>
    <row r="48" spans="1:6" x14ac:dyDescent="0.25">
      <c r="A48" s="24" t="s">
        <v>23</v>
      </c>
      <c r="B48" s="24"/>
      <c r="C48" s="24"/>
      <c r="D48" s="24"/>
      <c r="E48" s="24"/>
      <c r="F48" s="24"/>
    </row>
    <row r="50" spans="1:7" ht="60" x14ac:dyDescent="0.25">
      <c r="A50" s="36" t="s">
        <v>10</v>
      </c>
      <c r="B50" s="37"/>
      <c r="C50" s="37"/>
      <c r="D50" s="38"/>
      <c r="E50" s="2" t="s">
        <v>10</v>
      </c>
      <c r="F50" s="2" t="s">
        <v>20</v>
      </c>
    </row>
    <row r="51" spans="1:7" x14ac:dyDescent="0.25">
      <c r="A51" s="39" t="s">
        <v>21</v>
      </c>
      <c r="B51" s="40"/>
      <c r="C51" s="40"/>
      <c r="D51" s="41"/>
      <c r="E51" s="15">
        <f>SUM(E52:E55)</f>
        <v>66</v>
      </c>
      <c r="F51" s="16">
        <f>SUM(F52:F55)</f>
        <v>145994974.92000002</v>
      </c>
      <c r="G51" s="22"/>
    </row>
    <row r="52" spans="1:7" ht="30" customHeight="1" x14ac:dyDescent="0.25">
      <c r="A52" s="30" t="s">
        <v>11</v>
      </c>
      <c r="B52" s="31"/>
      <c r="C52" s="31"/>
      <c r="D52" s="32"/>
      <c r="E52" s="8">
        <f>E42</f>
        <v>0</v>
      </c>
      <c r="F52" s="9">
        <f>F42</f>
        <v>0</v>
      </c>
    </row>
    <row r="53" spans="1:7" ht="30" customHeight="1" x14ac:dyDescent="0.25">
      <c r="A53" s="30" t="s">
        <v>12</v>
      </c>
      <c r="B53" s="31"/>
      <c r="C53" s="31"/>
      <c r="D53" s="32"/>
      <c r="E53" s="8">
        <f>E46</f>
        <v>33</v>
      </c>
      <c r="F53" s="9">
        <f>F46</f>
        <v>1356992.91</v>
      </c>
    </row>
    <row r="54" spans="1:7" ht="30" customHeight="1" x14ac:dyDescent="0.25">
      <c r="A54" s="30" t="s">
        <v>13</v>
      </c>
      <c r="B54" s="31"/>
      <c r="C54" s="31"/>
      <c r="D54" s="32"/>
      <c r="E54" s="8">
        <f>E45</f>
        <v>8</v>
      </c>
      <c r="F54" s="9">
        <f>F45</f>
        <v>18220178.66</v>
      </c>
      <c r="G54" s="22"/>
    </row>
    <row r="55" spans="1:7" ht="45" customHeight="1" x14ac:dyDescent="0.25">
      <c r="A55" s="30" t="s">
        <v>22</v>
      </c>
      <c r="B55" s="31"/>
      <c r="C55" s="31"/>
      <c r="D55" s="32"/>
      <c r="E55" s="8">
        <f>COUNTIF(C6:C37,120)+COUNTIF(C6:C37,130)+COUNTIF(C6:C37,131)+COUNTIF(C6:C37,121)+COUNTIF(C6:C37,132)+COUNTIF(C6:C37,122)</f>
        <v>25</v>
      </c>
      <c r="F55" s="9">
        <f>SUMIF(C6:C37,120,F6:F37)+SUMIF(C6:C37,130,F6:F37)+SUMIF(C6:C37,131,F6:F37)+SUMIF(C6:C37,121,F6:F37)+SUMIF(C6:C37,132,F6:F37)+SUMIF(C6:C37,122,F6:F37)</f>
        <v>126417803.35000002</v>
      </c>
      <c r="G55" s="22"/>
    </row>
    <row r="56" spans="1:7" ht="58.5" customHeight="1" x14ac:dyDescent="0.25">
      <c r="A56" s="33" t="s">
        <v>14</v>
      </c>
      <c r="B56" s="34"/>
      <c r="C56" s="34"/>
      <c r="D56" s="35"/>
      <c r="E56" s="8">
        <f>COUNTIF(C6:C37,131)+COUNTIF(C6:C37,121)+COUNTIF(C6:C37,132)+COUNTIF(C6:C37,122)</f>
        <v>6</v>
      </c>
      <c r="F56" s="9">
        <f>SUMIF(C6:C37,131,F6:F37)+SUMIF(C6:C37,121,F6:F37)+SUMIF(C6:C37,132,F6:F37)+SUMIF(C6:C37,122,F6:F37)</f>
        <v>27344659.369999997</v>
      </c>
      <c r="G56" s="22"/>
    </row>
    <row r="59" spans="1:7" x14ac:dyDescent="0.25">
      <c r="A59" s="29" t="s">
        <v>28</v>
      </c>
      <c r="B59" s="29"/>
      <c r="C59" s="1"/>
    </row>
    <row r="60" spans="1:7" x14ac:dyDescent="0.25">
      <c r="A60" s="29" t="s">
        <v>27</v>
      </c>
      <c r="B60" s="29"/>
      <c r="C60" s="5" t="s">
        <v>0</v>
      </c>
    </row>
  </sheetData>
  <mergeCells count="19">
    <mergeCell ref="A59:B59"/>
    <mergeCell ref="A60:B60"/>
    <mergeCell ref="A55:D55"/>
    <mergeCell ref="A56:D56"/>
    <mergeCell ref="A50:D50"/>
    <mergeCell ref="A51:D51"/>
    <mergeCell ref="A52:D52"/>
    <mergeCell ref="A53:D53"/>
    <mergeCell ref="A54:D54"/>
    <mergeCell ref="A1:F1"/>
    <mergeCell ref="A48:F48"/>
    <mergeCell ref="A3:F3"/>
    <mergeCell ref="A39:F39"/>
    <mergeCell ref="B41:D41"/>
    <mergeCell ref="B42:D42"/>
    <mergeCell ref="B43:D43"/>
    <mergeCell ref="B46:D46"/>
    <mergeCell ref="B45:D45"/>
    <mergeCell ref="B44:D44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2026-06-03T04:26:44Z</dcterms:modified>
</cp:coreProperties>
</file>