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05" windowWidth="14805" windowHeight="5910"/>
  </bookViews>
  <sheets>
    <sheet name="Сведения о договорах" sheetId="3" r:id="rId1"/>
  </sheets>
  <definedNames>
    <definedName name="_xlnm.Print_Area" localSheetId="0">'Сведения о договорах'!$A$1:$F$55</definedName>
  </definedNames>
  <calcPr calcId="145621"/>
</workbook>
</file>

<file path=xl/calcChain.xml><?xml version="1.0" encoding="utf-8"?>
<calcChain xmlns="http://schemas.openxmlformats.org/spreadsheetml/2006/main">
  <c r="F39" i="3" l="1"/>
  <c r="E39" i="3"/>
  <c r="E40" i="3" l="1"/>
  <c r="E48" i="3" l="1"/>
  <c r="F48" i="3" l="1"/>
  <c r="F40" i="3" l="1"/>
  <c r="E49" i="3" l="1"/>
  <c r="E50" i="3"/>
  <c r="F50" i="3" l="1"/>
  <c r="F51" i="3" l="1"/>
  <c r="E51" i="3"/>
  <c r="F49" i="3" l="1"/>
  <c r="E47" i="3" l="1"/>
  <c r="E46" i="3" s="1"/>
  <c r="F47" i="3"/>
  <c r="F46" i="3" s="1"/>
</calcChain>
</file>

<file path=xl/comments1.xml><?xml version="1.0" encoding="utf-8"?>
<comments xmlns="http://schemas.openxmlformats.org/spreadsheetml/2006/main">
  <authors>
    <author>Автор</author>
  </authors>
  <commentList>
    <comment ref="B3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<sst xmlns="http://schemas.openxmlformats.org/spreadsheetml/2006/main" count="87" uniqueCount="83">
  <si>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</si>
  <si>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</si>
  <si>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</si>
  <si>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</si>
  <si>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</si>
  <si>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</si>
  <si>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</si>
  <si>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</si>
  <si>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</si>
  <si>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</si>
  <si>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</si>
  <si>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</si>
  <si>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</si>
  <si>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</si>
  <si>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</si>
  <si>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</si>
  <si>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</si>
  <si>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</si>
  <si>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</si>
  <si>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</si>
  <si>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</si>
  <si>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</si>
  <si>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</si>
  <si>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</si>
  <si>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</si>
  <si>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</si>
  <si>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</si>
  <si>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</si>
  <si>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</si>
  <si>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t>Инжиниринговые услуги по проверке технической документации</t>
  </si>
  <si>
    <t>58601045152250000870000</t>
  </si>
  <si>
    <t>Выполнение строительно-монтажных и пусконаладочных работ по объектам инвестиционной программы АО "ЮРЭСК" в ХМАО-Югра</t>
  </si>
  <si>
    <t>58601045152250000880000</t>
  </si>
  <si>
    <t>Поставка мульчера для нужд АО «ЮРЭСК»</t>
  </si>
  <si>
    <t>58601045152250000890000</t>
  </si>
  <si>
    <t>Поставка ГАЗ-27527 Соболь (или эквивалент) для нужд АО «ЮРЭСК»</t>
  </si>
  <si>
    <t>58601045152250000900000</t>
  </si>
  <si>
    <t>Поставка распределительного пункта 10 кВ для нужд АО «ЮРЭСК» в г. Югорск</t>
  </si>
  <si>
    <t>58601045152250000920000</t>
  </si>
  <si>
    <t>Поставка трансформаторных подстанций для нужд АО «ЮРЭСК» в г. Когалым</t>
  </si>
  <si>
    <t>58601045152250000930000</t>
  </si>
  <si>
    <t>Поставка кабельно-проводниковой продукции для нужд АО "ЮРЭСК"</t>
  </si>
  <si>
    <t>58601045152250000940000</t>
  </si>
  <si>
    <t>Выполнение работ по замене анкерно-угловой опоры на ВЛ 35 кВ Юмас - Ямки АО "ЮРЭСК"</t>
  </si>
  <si>
    <t>58601045152250000950000</t>
  </si>
  <si>
    <t>Поставка средств электрической защиты</t>
  </si>
  <si>
    <t>58601045152250000960000</t>
  </si>
  <si>
    <t>Поставка средств индивидуальной защиты (СИЗ) для защиты от воздействия электрической дуги электротехнического персонала АО «ЮРЭСК».</t>
  </si>
  <si>
    <t>58601045152250000970000</t>
  </si>
  <si>
    <t>Проведение кадастровых работ по установлению и внесению в ЕГРН охранных зон объектов электросетевого хозяйства АО "ЮРЭСК"</t>
  </si>
  <si>
    <t>58601045152250000990000</t>
  </si>
  <si>
    <t>58601045152250001000000</t>
  </si>
  <si>
    <t>Выполнение работ по капитальному ремонту строительной части электросетевого имущества 0,4-10 кВ АО «ЮРЭСК» на территории ХМАО-Югра</t>
  </si>
  <si>
    <t>58601045152250001010000</t>
  </si>
  <si>
    <t>Монтаж пожарной сигнализации в здании электротехнической лаборатории Кондинского филиала АО «ЮРЭСК»</t>
  </si>
  <si>
    <t>58601045152250001020000</t>
  </si>
  <si>
    <t>Ремонт здания в пгт. Куминский</t>
  </si>
  <si>
    <t>58601045152250001030000</t>
  </si>
  <si>
    <t>Поставка средств пожаротушения</t>
  </si>
  <si>
    <t>58601045152250001050000</t>
  </si>
  <si>
    <t>Ремонт охранно-пожарной сигнализации в зданиях Кондинского филиала АО «ЮРЭСК»</t>
  </si>
  <si>
    <t>58601045152250001060000</t>
  </si>
  <si>
    <t>Поставка полиграфической продукции</t>
  </si>
  <si>
    <t>58601045152250001040000</t>
  </si>
  <si>
    <t>Оказание услуг по теплоснабжению объектов АО «ЮРЭСК» в пгт. Игрим</t>
  </si>
  <si>
    <t>58601045152250001070000</t>
  </si>
  <si>
    <t>Оказание услуг по проживанию командированных сотрудников в гостинице г. Ханты-Мансийска для нужд АО «ЮРЭСК» на 2024-2025 годы</t>
  </si>
  <si>
    <t>58601045152250001080000</t>
  </si>
  <si>
    <t>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</t>
  </si>
  <si>
    <t>58601045152250000980000</t>
  </si>
  <si>
    <t>Поставка широкоформатной продукции</t>
  </si>
  <si>
    <t>58601045152250001100000</t>
  </si>
  <si>
    <t>Оказание услуг по технической поддержке программного комплекса АСУРЭО</t>
  </si>
  <si>
    <t>58601045152250001110000</t>
  </si>
  <si>
    <t>Поставка лакокрасочных материалов</t>
  </si>
  <si>
    <t>58601045152250001120000</t>
  </si>
  <si>
    <t>Поставка замков, навесных приспособлений для дверей и окон</t>
  </si>
  <si>
    <t>58601045152250001130000</t>
  </si>
  <si>
    <t>Техническое обслуживание и ремонт автомототранспортных средств для нужд АО «ЮРЭСК»</t>
  </si>
  <si>
    <t>58601045152250000910000</t>
  </si>
  <si>
    <t>Услуги по уборке в административных зданиях АО «ЮРЭСК» в г. Ханты-Мансийске</t>
  </si>
  <si>
    <t>58601045152250001090000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</si>
  <si>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мае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</si>
</sst>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5"/>
  <sheetViews>
    <sheetView tabSelected="1" zoomScale="80" zoomScaleNormal="80" workbookViewId="0">
      <selection activeCell="H49" sqref="H49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36" t="s">
        <v>82</v>
      </c>
      <c r="B1" s="36"/>
      <c r="C1" s="36"/>
      <c r="D1" s="36"/>
      <c r="E1" s="36"/>
      <c r="F1" s="36"/>
    </row>
    <row r="3" spans="1:6" ht="33" customHeight="1" x14ac:dyDescent="0.25">
      <c r="A3" s="37" t="s">
        <v>1</v>
      </c>
      <c r="B3" s="37"/>
      <c r="C3" s="37"/>
      <c r="D3" s="37"/>
      <c r="E3" s="37"/>
      <c r="F3" s="37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30" x14ac:dyDescent="0.25">
      <c r="A6" s="10">
        <v>1</v>
      </c>
      <c r="B6" s="11" t="s">
        <v>29</v>
      </c>
      <c r="C6" s="12">
        <v>121</v>
      </c>
      <c r="D6" s="13" t="s">
        <v>30</v>
      </c>
      <c r="E6" s="17">
        <v>45782</v>
      </c>
      <c r="F6" s="14">
        <v>6545535.2199999997</v>
      </c>
    </row>
    <row r="7" spans="1:6" ht="60" x14ac:dyDescent="0.25">
      <c r="A7" s="10">
        <v>2</v>
      </c>
      <c r="B7" s="11" t="s">
        <v>31</v>
      </c>
      <c r="C7" s="12">
        <v>120</v>
      </c>
      <c r="D7" s="13" t="s">
        <v>32</v>
      </c>
      <c r="E7" s="17">
        <v>45782</v>
      </c>
      <c r="F7" s="14">
        <v>249999635.99000001</v>
      </c>
    </row>
    <row r="8" spans="1:6" ht="15" customHeight="1" x14ac:dyDescent="0.25">
      <c r="A8" s="10">
        <v>3</v>
      </c>
      <c r="B8" s="11" t="s">
        <v>33</v>
      </c>
      <c r="C8" s="12">
        <v>121</v>
      </c>
      <c r="D8" s="13" t="s">
        <v>34</v>
      </c>
      <c r="E8" s="17">
        <v>45782</v>
      </c>
      <c r="F8" s="14">
        <v>1390000</v>
      </c>
    </row>
    <row r="9" spans="1:6" ht="30" x14ac:dyDescent="0.25">
      <c r="A9" s="10">
        <v>4</v>
      </c>
      <c r="B9" s="11" t="s">
        <v>35</v>
      </c>
      <c r="C9" s="12">
        <v>120</v>
      </c>
      <c r="D9" s="13" t="s">
        <v>36</v>
      </c>
      <c r="E9" s="17">
        <v>45782</v>
      </c>
      <c r="F9" s="14">
        <v>2247000</v>
      </c>
    </row>
    <row r="10" spans="1:6" ht="45" x14ac:dyDescent="0.25">
      <c r="A10" s="10">
        <v>5</v>
      </c>
      <c r="B10" s="11" t="s">
        <v>37</v>
      </c>
      <c r="C10" s="12">
        <v>120</v>
      </c>
      <c r="D10" s="13" t="s">
        <v>38</v>
      </c>
      <c r="E10" s="17">
        <v>45782</v>
      </c>
      <c r="F10" s="14">
        <v>26333655.670000002</v>
      </c>
    </row>
    <row r="11" spans="1:6" ht="45" x14ac:dyDescent="0.25">
      <c r="A11" s="10">
        <v>6</v>
      </c>
      <c r="B11" s="11" t="s">
        <v>39</v>
      </c>
      <c r="C11" s="12">
        <v>132</v>
      </c>
      <c r="D11" s="13" t="s">
        <v>40</v>
      </c>
      <c r="E11" s="17">
        <v>45782</v>
      </c>
      <c r="F11" s="14">
        <v>16202966</v>
      </c>
    </row>
    <row r="12" spans="1:6" ht="30" x14ac:dyDescent="0.25">
      <c r="A12" s="10">
        <v>7</v>
      </c>
      <c r="B12" s="11" t="s">
        <v>41</v>
      </c>
      <c r="C12" s="12">
        <v>130</v>
      </c>
      <c r="D12" s="13" t="s">
        <v>42</v>
      </c>
      <c r="E12" s="17">
        <v>45782</v>
      </c>
      <c r="F12" s="14">
        <v>30049706.75</v>
      </c>
    </row>
    <row r="13" spans="1:6" ht="45" x14ac:dyDescent="0.25">
      <c r="A13" s="10">
        <v>8</v>
      </c>
      <c r="B13" s="11" t="s">
        <v>43</v>
      </c>
      <c r="C13" s="12">
        <v>121</v>
      </c>
      <c r="D13" s="13" t="s">
        <v>44</v>
      </c>
      <c r="E13" s="17">
        <v>45782</v>
      </c>
      <c r="F13" s="14">
        <v>6585123.2199999997</v>
      </c>
    </row>
    <row r="14" spans="1:6" ht="30" x14ac:dyDescent="0.25">
      <c r="A14" s="10">
        <v>9</v>
      </c>
      <c r="B14" s="11" t="s">
        <v>45</v>
      </c>
      <c r="C14" s="12">
        <v>130</v>
      </c>
      <c r="D14" s="13" t="s">
        <v>46</v>
      </c>
      <c r="E14" s="17">
        <v>45782</v>
      </c>
      <c r="F14" s="14">
        <v>1449900</v>
      </c>
    </row>
    <row r="15" spans="1:6" ht="75" x14ac:dyDescent="0.25">
      <c r="A15" s="10">
        <v>10</v>
      </c>
      <c r="B15" s="11" t="s">
        <v>47</v>
      </c>
      <c r="C15" s="12">
        <v>132</v>
      </c>
      <c r="D15" s="13" t="s">
        <v>48</v>
      </c>
      <c r="E15" s="17">
        <v>45782</v>
      </c>
      <c r="F15" s="14">
        <v>21862877.940000001</v>
      </c>
    </row>
    <row r="16" spans="1:6" ht="75" x14ac:dyDescent="0.25">
      <c r="A16" s="10">
        <v>11</v>
      </c>
      <c r="B16" s="11" t="s">
        <v>49</v>
      </c>
      <c r="C16" s="12">
        <v>120</v>
      </c>
      <c r="D16" s="13" t="s">
        <v>50</v>
      </c>
      <c r="E16" s="17">
        <v>45783</v>
      </c>
      <c r="F16" s="14">
        <v>444000</v>
      </c>
    </row>
    <row r="17" spans="1:6" ht="75" x14ac:dyDescent="0.25">
      <c r="A17" s="10">
        <v>12</v>
      </c>
      <c r="B17" s="11" t="s">
        <v>49</v>
      </c>
      <c r="C17" s="12">
        <v>120</v>
      </c>
      <c r="D17" s="13" t="s">
        <v>51</v>
      </c>
      <c r="E17" s="17">
        <v>45783</v>
      </c>
      <c r="F17" s="14">
        <v>402000</v>
      </c>
    </row>
    <row r="18" spans="1:6" ht="75" x14ac:dyDescent="0.25">
      <c r="A18" s="10">
        <v>13</v>
      </c>
      <c r="B18" s="11" t="s">
        <v>52</v>
      </c>
      <c r="C18" s="12">
        <v>130</v>
      </c>
      <c r="D18" s="13" t="s">
        <v>53</v>
      </c>
      <c r="E18" s="17">
        <v>45789</v>
      </c>
      <c r="F18" s="14">
        <v>20285011.32</v>
      </c>
    </row>
    <row r="19" spans="1:6" ht="60" x14ac:dyDescent="0.25">
      <c r="A19" s="10">
        <v>14</v>
      </c>
      <c r="B19" s="11" t="s">
        <v>54</v>
      </c>
      <c r="C19" s="12">
        <v>131</v>
      </c>
      <c r="D19" s="13" t="s">
        <v>55</v>
      </c>
      <c r="E19" s="17">
        <v>45790</v>
      </c>
      <c r="F19" s="14">
        <v>257987</v>
      </c>
    </row>
    <row r="20" spans="1:6" x14ac:dyDescent="0.25">
      <c r="A20" s="10">
        <v>15</v>
      </c>
      <c r="B20" s="11" t="s">
        <v>56</v>
      </c>
      <c r="C20" s="12">
        <v>131</v>
      </c>
      <c r="D20" s="13" t="s">
        <v>57</v>
      </c>
      <c r="E20" s="17">
        <v>45790</v>
      </c>
      <c r="F20" s="14">
        <v>987000</v>
      </c>
    </row>
    <row r="21" spans="1:6" x14ac:dyDescent="0.25">
      <c r="A21" s="10">
        <v>16</v>
      </c>
      <c r="B21" s="11" t="s">
        <v>58</v>
      </c>
      <c r="C21" s="12">
        <v>131</v>
      </c>
      <c r="D21" s="13" t="s">
        <v>59</v>
      </c>
      <c r="E21" s="17">
        <v>45793</v>
      </c>
      <c r="F21" s="14">
        <v>399070</v>
      </c>
    </row>
    <row r="22" spans="1:6" ht="45" x14ac:dyDescent="0.25">
      <c r="A22" s="10">
        <v>17</v>
      </c>
      <c r="B22" s="11" t="s">
        <v>60</v>
      </c>
      <c r="C22" s="12">
        <v>131</v>
      </c>
      <c r="D22" s="13" t="s">
        <v>61</v>
      </c>
      <c r="E22" s="17">
        <v>45797</v>
      </c>
      <c r="F22" s="14">
        <v>348478.33</v>
      </c>
    </row>
    <row r="23" spans="1:6" x14ac:dyDescent="0.25">
      <c r="A23" s="10">
        <v>18</v>
      </c>
      <c r="B23" s="11" t="s">
        <v>62</v>
      </c>
      <c r="C23" s="12">
        <v>220</v>
      </c>
      <c r="D23" s="13" t="s">
        <v>63</v>
      </c>
      <c r="E23" s="17">
        <v>45791</v>
      </c>
      <c r="F23" s="14">
        <v>480000</v>
      </c>
    </row>
    <row r="24" spans="1:6" ht="30" x14ac:dyDescent="0.25">
      <c r="A24" s="10">
        <v>19</v>
      </c>
      <c r="B24" s="11" t="s">
        <v>64</v>
      </c>
      <c r="C24" s="12">
        <v>220</v>
      </c>
      <c r="D24" s="13" t="s">
        <v>65</v>
      </c>
      <c r="E24" s="17">
        <v>45797</v>
      </c>
      <c r="F24" s="14">
        <v>453161.1</v>
      </c>
    </row>
    <row r="25" spans="1:6" ht="60" x14ac:dyDescent="0.25">
      <c r="A25" s="10">
        <v>20</v>
      </c>
      <c r="B25" s="11" t="s">
        <v>66</v>
      </c>
      <c r="C25" s="12">
        <v>220</v>
      </c>
      <c r="D25" s="13" t="s">
        <v>67</v>
      </c>
      <c r="E25" s="17">
        <v>45798</v>
      </c>
      <c r="F25" s="14">
        <v>1000000</v>
      </c>
    </row>
    <row r="26" spans="1:6" ht="90" x14ac:dyDescent="0.25">
      <c r="A26" s="10">
        <v>21</v>
      </c>
      <c r="B26" s="11" t="s">
        <v>68</v>
      </c>
      <c r="C26" s="12">
        <v>121</v>
      </c>
      <c r="D26" s="13" t="s">
        <v>69</v>
      </c>
      <c r="E26" s="17">
        <v>45782</v>
      </c>
      <c r="F26" s="14">
        <v>169764</v>
      </c>
    </row>
    <row r="27" spans="1:6" ht="30" x14ac:dyDescent="0.25">
      <c r="A27" s="10">
        <v>22</v>
      </c>
      <c r="B27" s="11" t="s">
        <v>70</v>
      </c>
      <c r="C27" s="12">
        <v>220</v>
      </c>
      <c r="D27" s="13" t="s">
        <v>71</v>
      </c>
      <c r="E27" s="17">
        <v>45799</v>
      </c>
      <c r="F27" s="14">
        <v>240000</v>
      </c>
    </row>
    <row r="28" spans="1:6" ht="45" x14ac:dyDescent="0.25">
      <c r="A28" s="10">
        <v>23</v>
      </c>
      <c r="B28" s="11" t="s">
        <v>72</v>
      </c>
      <c r="C28" s="12">
        <v>220</v>
      </c>
      <c r="D28" s="13" t="s">
        <v>73</v>
      </c>
      <c r="E28" s="17">
        <v>45800</v>
      </c>
      <c r="F28" s="14">
        <v>182520</v>
      </c>
    </row>
    <row r="29" spans="1:6" x14ac:dyDescent="0.25">
      <c r="A29" s="10">
        <v>24</v>
      </c>
      <c r="B29" s="11" t="s">
        <v>74</v>
      </c>
      <c r="C29" s="12">
        <v>130</v>
      </c>
      <c r="D29" s="13" t="s">
        <v>75</v>
      </c>
      <c r="E29" s="17">
        <v>45803</v>
      </c>
      <c r="F29" s="14">
        <v>1400017.44</v>
      </c>
    </row>
    <row r="30" spans="1:6" ht="30" x14ac:dyDescent="0.25">
      <c r="A30" s="10">
        <v>25</v>
      </c>
      <c r="B30" s="11" t="s">
        <v>76</v>
      </c>
      <c r="C30" s="12">
        <v>130</v>
      </c>
      <c r="D30" s="13" t="s">
        <v>77</v>
      </c>
      <c r="E30" s="17">
        <v>45803</v>
      </c>
      <c r="F30" s="14">
        <v>144000</v>
      </c>
    </row>
    <row r="31" spans="1:6" ht="45" x14ac:dyDescent="0.25">
      <c r="A31" s="10">
        <v>26</v>
      </c>
      <c r="B31" s="11" t="s">
        <v>78</v>
      </c>
      <c r="C31" s="12">
        <v>121</v>
      </c>
      <c r="D31" s="13" t="s">
        <v>79</v>
      </c>
      <c r="E31" s="17">
        <v>45782</v>
      </c>
      <c r="F31" s="14">
        <v>1014000</v>
      </c>
    </row>
    <row r="32" spans="1:6" ht="45" x14ac:dyDescent="0.25">
      <c r="A32" s="10">
        <v>27</v>
      </c>
      <c r="B32" s="11" t="s">
        <v>80</v>
      </c>
      <c r="C32" s="12">
        <v>130</v>
      </c>
      <c r="D32" s="13" t="s">
        <v>81</v>
      </c>
      <c r="E32" s="17">
        <v>45803</v>
      </c>
      <c r="F32" s="14">
        <v>4568299</v>
      </c>
    </row>
    <row r="34" spans="1:7" ht="30.75" customHeight="1" x14ac:dyDescent="0.25">
      <c r="A34" s="37" t="s">
        <v>7</v>
      </c>
      <c r="B34" s="37"/>
      <c r="C34" s="37"/>
      <c r="D34" s="37"/>
      <c r="E34" s="37"/>
      <c r="F34" s="37"/>
    </row>
    <row r="36" spans="1:7" ht="75" x14ac:dyDescent="0.25">
      <c r="A36" s="2" t="s">
        <v>3</v>
      </c>
      <c r="B36" s="38" t="s">
        <v>8</v>
      </c>
      <c r="C36" s="38"/>
      <c r="D36" s="38"/>
      <c r="E36" s="2" t="s">
        <v>9</v>
      </c>
      <c r="F36" s="2" t="s">
        <v>17</v>
      </c>
    </row>
    <row r="37" spans="1:7" ht="30" customHeight="1" x14ac:dyDescent="0.25">
      <c r="A37" s="2">
        <v>28</v>
      </c>
      <c r="B37" s="39" t="s">
        <v>16</v>
      </c>
      <c r="C37" s="39"/>
      <c r="D37" s="39"/>
      <c r="E37" s="4">
        <v>0</v>
      </c>
      <c r="F37" s="3">
        <v>0</v>
      </c>
    </row>
    <row r="38" spans="1:7" ht="45" customHeight="1" x14ac:dyDescent="0.25">
      <c r="A38" s="2">
        <v>29</v>
      </c>
      <c r="B38" s="39" t="s">
        <v>18</v>
      </c>
      <c r="C38" s="39"/>
      <c r="D38" s="39"/>
      <c r="E38" s="8">
        <v>0</v>
      </c>
      <c r="F38" s="9">
        <v>0</v>
      </c>
    </row>
    <row r="39" spans="1:7" ht="30" hidden="1" customHeight="1" outlineLevel="1" x14ac:dyDescent="0.25">
      <c r="A39" s="6" t="s">
        <v>24</v>
      </c>
      <c r="B39" s="41" t="s">
        <v>25</v>
      </c>
      <c r="C39" s="41"/>
      <c r="D39" s="41"/>
      <c r="E39" s="8">
        <f>COUNTIF(C3:C32,220)</f>
        <v>5</v>
      </c>
      <c r="F39" s="9">
        <f>SUMIF(C3:C32,220,F3:F32)</f>
        <v>2355681.1</v>
      </c>
    </row>
    <row r="40" spans="1:7" ht="30" hidden="1" customHeight="1" outlineLevel="1" x14ac:dyDescent="0.25">
      <c r="A40" s="7" t="s">
        <v>26</v>
      </c>
      <c r="B40" s="40" t="s">
        <v>18</v>
      </c>
      <c r="C40" s="40"/>
      <c r="D40" s="40"/>
      <c r="E40" s="18">
        <f>E38+E39</f>
        <v>5</v>
      </c>
      <c r="F40" s="19">
        <f>F39+F38</f>
        <v>2355681.1</v>
      </c>
    </row>
    <row r="41" spans="1:7" ht="48.75" customHeight="1" collapsed="1" x14ac:dyDescent="0.25">
      <c r="A41" s="2">
        <v>30</v>
      </c>
      <c r="B41" s="39" t="s">
        <v>19</v>
      </c>
      <c r="C41" s="39"/>
      <c r="D41" s="39"/>
      <c r="E41" s="20">
        <v>32</v>
      </c>
      <c r="F41" s="21">
        <v>1563099.69</v>
      </c>
    </row>
    <row r="43" spans="1:7" x14ac:dyDescent="0.25">
      <c r="A43" s="37" t="s">
        <v>23</v>
      </c>
      <c r="B43" s="37"/>
      <c r="C43" s="37"/>
      <c r="D43" s="37"/>
      <c r="E43" s="37"/>
      <c r="F43" s="37"/>
    </row>
    <row r="45" spans="1:7" ht="60" x14ac:dyDescent="0.25">
      <c r="A45" s="30" t="s">
        <v>10</v>
      </c>
      <c r="B45" s="31"/>
      <c r="C45" s="31"/>
      <c r="D45" s="32"/>
      <c r="E45" s="2" t="s">
        <v>10</v>
      </c>
      <c r="F45" s="2" t="s">
        <v>20</v>
      </c>
    </row>
    <row r="46" spans="1:7" x14ac:dyDescent="0.25">
      <c r="A46" s="33" t="s">
        <v>21</v>
      </c>
      <c r="B46" s="34"/>
      <c r="C46" s="34"/>
      <c r="D46" s="35"/>
      <c r="E46" s="15">
        <f>SUM(E47:E50)</f>
        <v>59</v>
      </c>
      <c r="F46" s="16">
        <f>SUM(F47:F50)</f>
        <v>397004808.67000002</v>
      </c>
      <c r="G46" s="22"/>
    </row>
    <row r="47" spans="1:7" ht="30" customHeight="1" x14ac:dyDescent="0.25">
      <c r="A47" s="24" t="s">
        <v>11</v>
      </c>
      <c r="B47" s="25"/>
      <c r="C47" s="25"/>
      <c r="D47" s="26"/>
      <c r="E47" s="8">
        <f>E37</f>
        <v>0</v>
      </c>
      <c r="F47" s="9">
        <f>F37</f>
        <v>0</v>
      </c>
    </row>
    <row r="48" spans="1:7" ht="30" customHeight="1" x14ac:dyDescent="0.25">
      <c r="A48" s="24" t="s">
        <v>12</v>
      </c>
      <c r="B48" s="25"/>
      <c r="C48" s="25"/>
      <c r="D48" s="26"/>
      <c r="E48" s="8">
        <f>E41</f>
        <v>32</v>
      </c>
      <c r="F48" s="9">
        <f>F41</f>
        <v>1563099.69</v>
      </c>
    </row>
    <row r="49" spans="1:6" ht="30" customHeight="1" x14ac:dyDescent="0.25">
      <c r="A49" s="24" t="s">
        <v>13</v>
      </c>
      <c r="B49" s="25"/>
      <c r="C49" s="25"/>
      <c r="D49" s="26"/>
      <c r="E49" s="8">
        <f>E40</f>
        <v>5</v>
      </c>
      <c r="F49" s="9">
        <f>F40</f>
        <v>2355681.1</v>
      </c>
    </row>
    <row r="50" spans="1:6" ht="45" customHeight="1" x14ac:dyDescent="0.25">
      <c r="A50" s="24" t="s">
        <v>22</v>
      </c>
      <c r="B50" s="25"/>
      <c r="C50" s="25"/>
      <c r="D50" s="26"/>
      <c r="E50" s="8">
        <f>COUNTIF(C6:C32,120)+COUNTIF(C6:C32,130)+COUNTIF(C6:C32,131)+COUNTIF(C6:C32,121)+COUNTIF(C6:C32,132)+COUNTIF(C6:C32,122)</f>
        <v>22</v>
      </c>
      <c r="F50" s="9">
        <f>SUMIF(C6:C32,120,F6:F32)+SUMIF(C6:C32,130,F6:F32)+SUMIF(C6:C32,131,F6:F32)+SUMIF(C6:C32,121,F6:F32)+SUMIF(C6:C32,132,F6:F32)+SUMIF(C6:C32,122,F6:F32)</f>
        <v>393086027.88</v>
      </c>
    </row>
    <row r="51" spans="1:6" ht="58.5" customHeight="1" x14ac:dyDescent="0.25">
      <c r="A51" s="27" t="s">
        <v>14</v>
      </c>
      <c r="B51" s="28"/>
      <c r="C51" s="28"/>
      <c r="D51" s="29"/>
      <c r="E51" s="8">
        <f>COUNTIF(C6:C32,131)+COUNTIF(C6:C32,121)+COUNTIF(C6:C32,132)+COUNTIF(C6:C32,122)</f>
        <v>11</v>
      </c>
      <c r="F51" s="9">
        <f>SUMIF(C6:C32,131,F6:F32)+SUMIF(C6:C32,121,F6:F32)+SUMIF(C6:C32,132,F6:F32)+SUMIF(C6:C32,122,F6:F32)</f>
        <v>55762801.709999993</v>
      </c>
    </row>
    <row r="54" spans="1:6" x14ac:dyDescent="0.25">
      <c r="A54" s="23" t="s">
        <v>28</v>
      </c>
      <c r="B54" s="23"/>
      <c r="C54" s="1"/>
    </row>
    <row r="55" spans="1:6" x14ac:dyDescent="0.25">
      <c r="A55" s="23" t="s">
        <v>27</v>
      </c>
      <c r="B55" s="23"/>
      <c r="C55" s="5" t="s">
        <v>0</v>
      </c>
    </row>
  </sheetData>
  <mergeCells count="19">
    <mergeCell ref="A1:F1"/>
    <mergeCell ref="A43:F43"/>
    <mergeCell ref="A3:F3"/>
    <mergeCell ref="A34:F34"/>
    <mergeCell ref="B36:D36"/>
    <mergeCell ref="B37:D37"/>
    <mergeCell ref="B38:D38"/>
    <mergeCell ref="B41:D41"/>
    <mergeCell ref="B40:D40"/>
    <mergeCell ref="B39:D39"/>
    <mergeCell ref="A54:B54"/>
    <mergeCell ref="A55:B55"/>
    <mergeCell ref="A50:D50"/>
    <mergeCell ref="A51:D51"/>
    <mergeCell ref="A45:D45"/>
    <mergeCell ref="A46:D46"/>
    <mergeCell ref="A47:D47"/>
    <mergeCell ref="A48:D48"/>
    <mergeCell ref="A49:D49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2025-06-05T08:15:22Z</dcterms:modified>
</cp:coreProperties>
</file>