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15" firstSheet="1" activeTab="1"/>
  </bookViews>
  <sheets>
    <sheet name="на сайт" sheetId="2" state="hidden" r:id="rId1"/>
    <sheet name="Лист3" sheetId="3" r:id="rId2"/>
  </sheets>
  <definedNames>
    <definedName name="_xlnm._FilterDatabase" localSheetId="1" hidden="1">Лист3!$A$4:$M$32</definedName>
    <definedName name="_xlnm.Print_Area" localSheetId="1">Лист3!$A$1:$M$39</definedName>
  </definedNames>
  <calcPr calcId="152511"/>
</workbook>
</file>

<file path=xl/calcChain.xml><?xml version="1.0" encoding="utf-8"?>
<calcChain xmlns="http://schemas.openxmlformats.org/spreadsheetml/2006/main">
  <c r="J29" i="3" l="1"/>
  <c r="J26" i="3"/>
  <c r="J25" i="3"/>
  <c r="J24" i="3"/>
  <c r="J19" i="3"/>
  <c r="J17" i="3"/>
  <c r="J13" i="3"/>
  <c r="J12" i="3"/>
  <c r="K24" i="3"/>
  <c r="K12" i="3"/>
  <c r="L6" i="3" l="1"/>
  <c r="M6" i="3" s="1"/>
  <c r="L7" i="3"/>
  <c r="M7" i="3" s="1"/>
  <c r="L8" i="3"/>
  <c r="M8" i="3" s="1"/>
  <c r="L9" i="3"/>
  <c r="M9" i="3" s="1"/>
  <c r="L10" i="3"/>
  <c r="M10" i="3" s="1"/>
  <c r="L11" i="3"/>
  <c r="M11" i="3" s="1"/>
  <c r="L12" i="3"/>
  <c r="M12" i="3" s="1"/>
  <c r="L13" i="3"/>
  <c r="M13" i="3" s="1"/>
  <c r="L14" i="3"/>
  <c r="M14" i="3" s="1"/>
  <c r="L15" i="3"/>
  <c r="M15" i="3" s="1"/>
  <c r="L16" i="3"/>
  <c r="M16" i="3" s="1"/>
  <c r="L17" i="3"/>
  <c r="M17" i="3" s="1"/>
  <c r="L18" i="3"/>
  <c r="M18" i="3" s="1"/>
  <c r="L19" i="3"/>
  <c r="M19" i="3" s="1"/>
  <c r="L20" i="3"/>
  <c r="M20" i="3" s="1"/>
  <c r="L21" i="3"/>
  <c r="M21" i="3" s="1"/>
  <c r="L22" i="3"/>
  <c r="M22" i="3" s="1"/>
  <c r="L23" i="3"/>
  <c r="M23" i="3" s="1"/>
  <c r="L24" i="3"/>
  <c r="M24" i="3" s="1"/>
  <c r="L25" i="3"/>
  <c r="M25" i="3" s="1"/>
  <c r="L26" i="3"/>
  <c r="M26" i="3" s="1"/>
  <c r="L28" i="3"/>
  <c r="M28" i="3" s="1"/>
  <c r="L29" i="3"/>
  <c r="M29" i="3" s="1"/>
  <c r="L30" i="3"/>
  <c r="M30" i="3" s="1"/>
  <c r="L31" i="3"/>
  <c r="M31" i="3" s="1"/>
  <c r="L32" i="3"/>
  <c r="M32" i="3" s="1"/>
  <c r="L5" i="3"/>
  <c r="M5" i="3" s="1"/>
  <c r="L27" i="3" l="1"/>
  <c r="M27" i="3" s="1"/>
</calcChain>
</file>

<file path=xl/sharedStrings.xml><?xml version="1.0" encoding="utf-8"?>
<sst xmlns="http://schemas.openxmlformats.org/spreadsheetml/2006/main" count="260" uniqueCount="112">
  <si>
    <t>№ п/п</t>
  </si>
  <si>
    <t>наименование подстанции</t>
  </si>
  <si>
    <t>1Т</t>
  </si>
  <si>
    <t>2Т</t>
  </si>
  <si>
    <t>пропускная способность ПС, МВт</t>
  </si>
  <si>
    <t>нагрузка на ПС с учетом действующих ТУ, МВт</t>
  </si>
  <si>
    <t>уровень напряжения, кВ</t>
  </si>
  <si>
    <t>установленная мощность существующих силовых трансформаторов, МВА</t>
  </si>
  <si>
    <t>ПС Югра</t>
  </si>
  <si>
    <t>ПС Полноват</t>
  </si>
  <si>
    <t>ПС Пионерная-2</t>
  </si>
  <si>
    <t>ПС Сергино</t>
  </si>
  <si>
    <t>ПС Шеркалы</t>
  </si>
  <si>
    <t>ПС  Кода</t>
  </si>
  <si>
    <t>ПС Самарово</t>
  </si>
  <si>
    <t>ПС МДФ</t>
  </si>
  <si>
    <t>ПС Березово</t>
  </si>
  <si>
    <t>ПС Тесла</t>
  </si>
  <si>
    <t>ПС Фарада</t>
  </si>
  <si>
    <t>ПС Половинка</t>
  </si>
  <si>
    <t>ПС Ямки</t>
  </si>
  <si>
    <t>220/110/10</t>
  </si>
  <si>
    <t>110/10</t>
  </si>
  <si>
    <t>110/10/10</t>
  </si>
  <si>
    <t>110/6</t>
  </si>
  <si>
    <t>110/35/10</t>
  </si>
  <si>
    <t>35/10</t>
  </si>
  <si>
    <t>35/6</t>
  </si>
  <si>
    <t>ПС Лорба</t>
  </si>
  <si>
    <t>ПС ГИБДД</t>
  </si>
  <si>
    <t>ПС Ярки</t>
  </si>
  <si>
    <t>8 (6+7)</t>
  </si>
  <si>
    <t>9 (5-8)</t>
  </si>
  <si>
    <t>резерв/дефицит мощности, свободной для технологического присоединения с учетом действующих ТУ и заявок, МВт</t>
  </si>
  <si>
    <t>Итого:</t>
  </si>
  <si>
    <t xml:space="preserve"> текущая загрузка подстанции (данные контрольных замеров), МВт</t>
  </si>
  <si>
    <t xml:space="preserve">                    Примечание: * - центр питания закрыт для технологического присоединения</t>
  </si>
  <si>
    <t>максимальная мощность по действующим ТУ и заявкам, МВт**</t>
  </si>
  <si>
    <t>ПС № 30 "Прибалтийская"</t>
  </si>
  <si>
    <t>ПС № 35 "Поселковая"</t>
  </si>
  <si>
    <t>ПС № 36 "Аэропорт"</t>
  </si>
  <si>
    <t>ПС № 21 "Водозабор"</t>
  </si>
  <si>
    <t>110/35/6</t>
  </si>
  <si>
    <t>ПС Урай-2  (Евра)</t>
  </si>
  <si>
    <t>ПС Кама</t>
  </si>
  <si>
    <t xml:space="preserve">ПС Восточная (Чара) </t>
  </si>
  <si>
    <t>ПС Луговская*</t>
  </si>
  <si>
    <t>ПС Западная*</t>
  </si>
  <si>
    <t>ПС Восточная (Авангард)*</t>
  </si>
  <si>
    <t>ПС Юмас*</t>
  </si>
  <si>
    <t>Сведения о наличии/отсутствии резерва максимальной мощности, свободной для технологиченского присоединения к центрам питания ОАО "ЮРЭСК" за I - IV квартал 2012 г.</t>
  </si>
  <si>
    <t>110/10/6</t>
  </si>
  <si>
    <t>ПС Кода</t>
  </si>
  <si>
    <t>максимальная мощность по действующим ТУ и заявкам, МВт</t>
  </si>
  <si>
    <t>ПС Западная</t>
  </si>
  <si>
    <t>ПС Луговая</t>
  </si>
  <si>
    <t>ПС Восточная (Авангард)</t>
  </si>
  <si>
    <t>Примечание:</t>
  </si>
  <si>
    <t>ПС Юмас</t>
  </si>
  <si>
    <t>ПС №33 "Галактика"</t>
  </si>
  <si>
    <t>Месторасположение</t>
  </si>
  <si>
    <t>Регион</t>
  </si>
  <si>
    <t>Муниципальное образование (городской округ, муниципальный район, городское/сельское поселение, месторождение)</t>
  </si>
  <si>
    <t>АО "ЮРЭСК"</t>
  </si>
  <si>
    <t>Ханты-Мансийский автономный округ - Югра</t>
  </si>
  <si>
    <t>г. Сургут, пр-т Набережный, 27</t>
  </si>
  <si>
    <t>г. Ханты-Мансийск, ул.Строителей, 65</t>
  </si>
  <si>
    <t>г. Ханты-Мансийск, ул. Кирова, 130</t>
  </si>
  <si>
    <t>г. Ханты-Мансийск, ул. Промышленная</t>
  </si>
  <si>
    <t>Ханты-Мансийский район; г. Ханты-Мансийск восточная часть города, в районе с. Шапша</t>
  </si>
  <si>
    <t>Ханты-Мансийский район; г. Ханты-Мансийск восточная часть города, в районе д. Ярки</t>
  </si>
  <si>
    <t>Кондинский филиал АО "ЮРЭСК"</t>
  </si>
  <si>
    <t>г. Урай</t>
  </si>
  <si>
    <t>Кондинский район, пгт. Междуреченский, ул. Осенняя, д. 1А</t>
  </si>
  <si>
    <t>Кондинский район, пгт. Мортка, ул. Промышленная, 35</t>
  </si>
  <si>
    <t>Кондинский район, пгт. Кондинское , ул. Некрасова, 17А</t>
  </si>
  <si>
    <t>Кондинский район, НПС "Ильичевка"</t>
  </si>
  <si>
    <t>Кондинский район, пгт. Луговой, ул.Гагарина, 34в</t>
  </si>
  <si>
    <t>Кондинский район, п. Половинка</t>
  </si>
  <si>
    <t>Кондинский район, с. Ямки</t>
  </si>
  <si>
    <t>Кондинский район, д. Кама</t>
  </si>
  <si>
    <t>Няганский филиал АО "ЮРЭСК"</t>
  </si>
  <si>
    <t>Октябрьский район, б.н.п. Сосновый</t>
  </si>
  <si>
    <t>Октябрьский район, Приобье, в районе улиц Измаильский пер и Озерный пер.</t>
  </si>
  <si>
    <t>Октябрьский район, п. Шеркалы</t>
  </si>
  <si>
    <t>Октябрьский район, пгт. Октябрьское, ул. Сенькина, 121</t>
  </si>
  <si>
    <t>г. Нягань, ул. Свердловская, д. 1</t>
  </si>
  <si>
    <t>Администрация г. Когалым</t>
  </si>
  <si>
    <t>г. Когалым, ул. Талинская 17А</t>
  </si>
  <si>
    <t>г. Когалым, ул. Береговая 88</t>
  </si>
  <si>
    <t>г. Когалым, ул. Авиаторов 6А</t>
  </si>
  <si>
    <t>г. Когалым, ул. Лангепасская 5А</t>
  </si>
  <si>
    <t>Березовский филиал АО "ЮРЭСК"</t>
  </si>
  <si>
    <t>Березовский район, пгт. Березово</t>
  </si>
  <si>
    <t>Белоярский филиал АО "ЮРЭСК"</t>
  </si>
  <si>
    <t>Белоярский район, п. Полноват</t>
  </si>
  <si>
    <t>Когалым, ул. Дружбы Народов, 60</t>
  </si>
  <si>
    <t>Наименование подстанции</t>
  </si>
  <si>
    <t>Балансовая принадлежность</t>
  </si>
  <si>
    <t>1 - в графе 4 указывается наименования структурной единицы АО "ЮРЭСК";</t>
  </si>
  <si>
    <t>2 - в графе 10 текущая загрузка подстанции  указывается  по результатам контрольных замеров режимного дня с учетом мощности присоединенных потребителей;</t>
  </si>
  <si>
    <r>
      <t>резерв/дефицит мощности, свободной для технологического присоединения с учетом действующих ТУ и заявок</t>
    </r>
    <r>
      <rPr>
        <b/>
        <vertAlign val="superscript"/>
        <sz val="11"/>
        <color theme="1"/>
        <rFont val="Times New Roman"/>
        <family val="1"/>
        <charset val="204"/>
      </rPr>
      <t>4</t>
    </r>
    <r>
      <rPr>
        <b/>
        <sz val="11"/>
        <color theme="1"/>
        <rFont val="Times New Roman"/>
        <family val="1"/>
        <charset val="204"/>
      </rPr>
      <t xml:space="preserve"> , МВт</t>
    </r>
  </si>
  <si>
    <r>
      <t>нагрузка на ПС с учетом действующих ТУ и  заявок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 МВт</t>
    </r>
  </si>
  <si>
    <t>3 - в графе 12 загрузка подстанции указывается по результатам контрольных замеров режимного дня с учетом мощности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</si>
  <si>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>ПС "Цингалы"</t>
  </si>
  <si>
    <t>Ханты-Мансийский район, с.Цингалы</t>
  </si>
  <si>
    <r>
      <t xml:space="preserve">4 - в графе 13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 В случае, если: нагрузка центра питания близка к допустимой загрузке оборудования объектов электросетевого хозяйства, и резерв мощности может быть определен только при конкретных исходных условиях (при рассмотрении конкретных заявок на технологическое присоединение) по отдельному запросу или по центру питания (текущий резерв мощности - 0 МВт) составлен Акт закрытия центра питания или вследствие не нормального состояния схемы сетей внутреннего электроснабжения потребителей, вызванного плановым проведением ремонтных работ в прилегающем районе сети 110, 35, 10, 6 кВ на момент проведения контрольного замера  - величина резерва мощности определяется как </t>
    </r>
    <r>
      <rPr>
        <b/>
        <sz val="11"/>
        <color theme="1"/>
        <rFont val="Times New Roman"/>
        <family val="1"/>
        <charset val="204"/>
      </rPr>
      <t>0 МВт.</t>
    </r>
  </si>
  <si>
    <t>АО "ЮТЭК- Когалым"</t>
  </si>
  <si>
    <t>-</t>
  </si>
  <si>
    <t>Обслуживающий персонал</t>
  </si>
  <si>
    <r>
      <t xml:space="preserve"> текущая загрузка подстанции (данные контрольных замеров, зимний режимный день 20.12.2023 г.)</t>
    </r>
    <r>
      <rPr>
        <b/>
        <vertAlign val="superscript"/>
        <sz val="11"/>
        <color theme="1"/>
        <rFont val="Times New Roman"/>
        <family val="1"/>
        <charset val="204"/>
      </rPr>
      <t>2</t>
    </r>
    <r>
      <rPr>
        <b/>
        <sz val="11"/>
        <color theme="1"/>
        <rFont val="Times New Roman"/>
        <family val="1"/>
        <charset val="204"/>
      </rPr>
      <t>, МВт</t>
    </r>
  </si>
  <si>
    <t>Сведения о наличии/отсутствии резерва максимальной мощности, свободной для технологиченского присоединения к центрам питания АО "ЮРЭСК" за I квартал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</si>
</sst>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Border="1"/>
    <xf numFmtId="0" fontId="0" fillId="0" borderId="0" xfId="0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left" vertical="center"/>
    </xf>
    <xf numFmtId="164" fontId="0" fillId="0" borderId="10" xfId="0" applyNumberFormat="1" applyFill="1" applyBorder="1"/>
    <xf numFmtId="0" fontId="0" fillId="0" borderId="7" xfId="0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 vertical="center"/>
    </xf>
    <xf numFmtId="2" fontId="2" fillId="0" borderId="7" xfId="0" applyNumberFormat="1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164" fontId="0" fillId="0" borderId="14" xfId="0" applyNumberFormat="1" applyBorder="1" applyAlignment="1">
      <alignment horizontal="right" vertical="center"/>
    </xf>
    <xf numFmtId="164" fontId="0" fillId="0" borderId="13" xfId="0" applyNumberFormat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Alignment="1">
      <alignment horizontal="left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/>
    </xf>
    <xf numFmtId="49" fontId="3" fillId="0" borderId="0" xfId="0" applyNumberFormat="1" applyFont="1"/>
    <xf numFmtId="0" fontId="3" fillId="0" borderId="0" xfId="0" applyFont="1" applyFill="1" applyAlignment="1">
      <alignment horizontal="left"/>
    </xf>
    <xf numFmtId="0" fontId="3" fillId="0" borderId="0" xfId="0" applyFont="1" applyAlignment="1"/>
    <xf numFmtId="2" fontId="6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4"/>
  <sheetViews>
    <sheetView workbookViewId="0">
      <selection activeCell="J2" sqref="J2:J3"/>
    </sheetView>
  </sheetViews>
  <sheetFormatPr defaultRowHeight="15" x14ac:dyDescent="0.25"/>
  <cols>
    <col min="2" max="2" width="29.5703125" customWidth="1"/>
    <col min="3" max="3" width="12.85546875" customWidth="1"/>
    <col min="4" max="5" width="12.7109375" customWidth="1"/>
    <col min="6" max="6" width="16.42578125" customWidth="1"/>
    <col min="7" max="7" width="22.5703125" customWidth="1"/>
    <col min="8" max="8" width="14.28515625" customWidth="1"/>
    <col min="9" max="9" width="13.7109375" customWidth="1"/>
    <col min="10" max="10" width="20.5703125" customWidth="1"/>
  </cols>
  <sheetData>
    <row r="1" spans="1:10" ht="20.25" customHeight="1" thickBot="1" x14ac:dyDescent="0.3">
      <c r="A1" s="69" t="s">
        <v>50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93.75" customHeight="1" x14ac:dyDescent="0.25">
      <c r="A2" s="70" t="s">
        <v>0</v>
      </c>
      <c r="B2" s="72" t="s">
        <v>1</v>
      </c>
      <c r="C2" s="72" t="s">
        <v>6</v>
      </c>
      <c r="D2" s="72" t="s">
        <v>7</v>
      </c>
      <c r="E2" s="72"/>
      <c r="F2" s="72" t="s">
        <v>4</v>
      </c>
      <c r="G2" s="72" t="s">
        <v>35</v>
      </c>
      <c r="H2" s="72" t="s">
        <v>37</v>
      </c>
      <c r="I2" s="72" t="s">
        <v>5</v>
      </c>
      <c r="J2" s="77" t="s">
        <v>33</v>
      </c>
    </row>
    <row r="3" spans="1:10" x14ac:dyDescent="0.25">
      <c r="A3" s="71"/>
      <c r="B3" s="73"/>
      <c r="C3" s="73"/>
      <c r="D3" s="24" t="s">
        <v>2</v>
      </c>
      <c r="E3" s="24" t="s">
        <v>3</v>
      </c>
      <c r="F3" s="73"/>
      <c r="G3" s="73"/>
      <c r="H3" s="73"/>
      <c r="I3" s="73"/>
      <c r="J3" s="78"/>
    </row>
    <row r="4" spans="1:10" x14ac:dyDescent="0.25">
      <c r="A4" s="7"/>
      <c r="B4" s="25">
        <v>1</v>
      </c>
      <c r="C4" s="25">
        <v>2</v>
      </c>
      <c r="D4" s="25">
        <v>3</v>
      </c>
      <c r="E4" s="25">
        <v>4</v>
      </c>
      <c r="F4" s="25">
        <v>5</v>
      </c>
      <c r="G4" s="25">
        <v>6</v>
      </c>
      <c r="H4" s="25">
        <v>7</v>
      </c>
      <c r="I4" s="25" t="s">
        <v>31</v>
      </c>
      <c r="J4" s="20" t="s">
        <v>32</v>
      </c>
    </row>
    <row r="5" spans="1:10" ht="18.75" customHeight="1" x14ac:dyDescent="0.25">
      <c r="A5" s="12">
        <v>1</v>
      </c>
      <c r="B5" s="32" t="s">
        <v>8</v>
      </c>
      <c r="C5" s="13" t="s">
        <v>21</v>
      </c>
      <c r="D5" s="14">
        <v>125</v>
      </c>
      <c r="E5" s="14">
        <v>125</v>
      </c>
      <c r="F5" s="15">
        <v>120.74999999999999</v>
      </c>
      <c r="G5" s="16">
        <v>46.8</v>
      </c>
      <c r="H5" s="16">
        <v>40.32</v>
      </c>
      <c r="I5" s="15">
        <v>87.12</v>
      </c>
      <c r="J5" s="17">
        <v>33.629999999999981</v>
      </c>
    </row>
    <row r="6" spans="1:10" ht="18.75" customHeight="1" x14ac:dyDescent="0.25">
      <c r="A6" s="7">
        <v>2</v>
      </c>
      <c r="B6" s="5" t="s">
        <v>10</v>
      </c>
      <c r="C6" s="5" t="s">
        <v>23</v>
      </c>
      <c r="D6" s="6">
        <v>40</v>
      </c>
      <c r="E6" s="6">
        <v>40</v>
      </c>
      <c r="F6" s="9">
        <v>38.640000000000008</v>
      </c>
      <c r="G6" s="10">
        <v>28.399799999999999</v>
      </c>
      <c r="H6" s="16">
        <v>0</v>
      </c>
      <c r="I6" s="15">
        <v>28.399799999999999</v>
      </c>
      <c r="J6" s="17">
        <v>10.240200000000009</v>
      </c>
    </row>
    <row r="7" spans="1:10" ht="18.75" customHeight="1" x14ac:dyDescent="0.25">
      <c r="A7" s="7">
        <v>3</v>
      </c>
      <c r="B7" s="5" t="s">
        <v>48</v>
      </c>
      <c r="C7" s="4" t="s">
        <v>22</v>
      </c>
      <c r="D7" s="3">
        <v>25</v>
      </c>
      <c r="E7" s="3">
        <v>25</v>
      </c>
      <c r="F7" s="8">
        <v>24.150000000000002</v>
      </c>
      <c r="G7" s="10">
        <v>26.600269999999998</v>
      </c>
      <c r="H7" s="16">
        <v>0</v>
      </c>
      <c r="I7" s="15">
        <v>26.600269999999998</v>
      </c>
      <c r="J7" s="17">
        <v>-2.4502699999999962</v>
      </c>
    </row>
    <row r="8" spans="1:10" ht="18.75" customHeight="1" x14ac:dyDescent="0.25">
      <c r="A8" s="7">
        <v>4</v>
      </c>
      <c r="B8" s="5" t="s">
        <v>14</v>
      </c>
      <c r="C8" s="4" t="s">
        <v>22</v>
      </c>
      <c r="D8" s="3">
        <v>25</v>
      </c>
      <c r="E8" s="3">
        <v>25</v>
      </c>
      <c r="F8" s="8">
        <v>24.150000000000002</v>
      </c>
      <c r="G8" s="10">
        <v>20.8</v>
      </c>
      <c r="H8" s="16">
        <v>0</v>
      </c>
      <c r="I8" s="15">
        <v>20.8</v>
      </c>
      <c r="J8" s="17">
        <v>3.3500000000000014</v>
      </c>
    </row>
    <row r="9" spans="1:10" ht="18.75" customHeight="1" x14ac:dyDescent="0.25">
      <c r="A9" s="11">
        <v>5</v>
      </c>
      <c r="B9" s="5" t="s">
        <v>47</v>
      </c>
      <c r="C9" s="5" t="s">
        <v>22</v>
      </c>
      <c r="D9" s="6">
        <v>16</v>
      </c>
      <c r="E9" s="6">
        <v>16</v>
      </c>
      <c r="F9" s="9">
        <v>15.456</v>
      </c>
      <c r="G9" s="10">
        <v>21</v>
      </c>
      <c r="H9" s="16">
        <v>0</v>
      </c>
      <c r="I9" s="15">
        <v>21</v>
      </c>
      <c r="J9" s="17">
        <v>-5.5440000000000005</v>
      </c>
    </row>
    <row r="10" spans="1:10" ht="18.75" customHeight="1" x14ac:dyDescent="0.25">
      <c r="A10" s="7">
        <v>6</v>
      </c>
      <c r="B10" s="5" t="s">
        <v>29</v>
      </c>
      <c r="C10" s="5" t="s">
        <v>25</v>
      </c>
      <c r="D10" s="3">
        <v>40</v>
      </c>
      <c r="E10" s="3">
        <v>40</v>
      </c>
      <c r="F10" s="8">
        <v>40.32</v>
      </c>
      <c r="G10" s="27">
        <v>0</v>
      </c>
      <c r="H10" s="16">
        <v>2.4811000000000001</v>
      </c>
      <c r="I10" s="15">
        <v>2.4811000000000001</v>
      </c>
      <c r="J10" s="23">
        <v>37.838900000000002</v>
      </c>
    </row>
    <row r="11" spans="1:10" ht="18.75" customHeight="1" x14ac:dyDescent="0.25">
      <c r="A11" s="26">
        <v>7</v>
      </c>
      <c r="B11" s="18" t="s">
        <v>30</v>
      </c>
      <c r="C11" s="18" t="s">
        <v>26</v>
      </c>
      <c r="D11" s="19">
        <v>10</v>
      </c>
      <c r="E11" s="19">
        <v>10</v>
      </c>
      <c r="F11" s="29">
        <v>9.66</v>
      </c>
      <c r="G11" s="28">
        <v>0</v>
      </c>
      <c r="H11" s="16">
        <v>2.6019999999999999</v>
      </c>
      <c r="I11" s="15">
        <v>2.6019999999999999</v>
      </c>
      <c r="J11" s="23">
        <v>7.0579999999999998</v>
      </c>
    </row>
    <row r="12" spans="1:10" ht="18.75" customHeight="1" x14ac:dyDescent="0.25">
      <c r="A12" s="11">
        <v>8</v>
      </c>
      <c r="B12" s="5" t="s">
        <v>43</v>
      </c>
      <c r="C12" s="5" t="s">
        <v>24</v>
      </c>
      <c r="D12" s="6">
        <v>25</v>
      </c>
      <c r="E12" s="6">
        <v>25</v>
      </c>
      <c r="F12" s="9">
        <v>24.150000000000002</v>
      </c>
      <c r="G12" s="10">
        <v>13.640140000000001</v>
      </c>
      <c r="H12" s="16">
        <v>0</v>
      </c>
      <c r="I12" s="15">
        <v>13.640140000000001</v>
      </c>
      <c r="J12" s="17">
        <v>10.509860000000002</v>
      </c>
    </row>
    <row r="13" spans="1:10" ht="18.75" customHeight="1" x14ac:dyDescent="0.25">
      <c r="A13" s="7">
        <v>9</v>
      </c>
      <c r="B13" s="5" t="s">
        <v>49</v>
      </c>
      <c r="C13" s="5" t="s">
        <v>25</v>
      </c>
      <c r="D13" s="3">
        <v>16</v>
      </c>
      <c r="E13" s="3">
        <v>16</v>
      </c>
      <c r="F13" s="8">
        <v>15.456</v>
      </c>
      <c r="G13" s="10">
        <v>14.985989999999999</v>
      </c>
      <c r="H13" s="16">
        <v>2.7170999999999998</v>
      </c>
      <c r="I13" s="15">
        <v>17.70309</v>
      </c>
      <c r="J13" s="17">
        <v>-2.24709</v>
      </c>
    </row>
    <row r="14" spans="1:10" ht="18.75" customHeight="1" x14ac:dyDescent="0.25">
      <c r="A14" s="7">
        <v>10</v>
      </c>
      <c r="B14" s="5" t="s">
        <v>15</v>
      </c>
      <c r="C14" s="4" t="s">
        <v>23</v>
      </c>
      <c r="D14" s="3">
        <v>25</v>
      </c>
      <c r="E14" s="3">
        <v>25</v>
      </c>
      <c r="F14" s="8">
        <v>24.150000000000002</v>
      </c>
      <c r="G14" s="10">
        <v>1.83</v>
      </c>
      <c r="H14" s="16">
        <v>0.52500000000000002</v>
      </c>
      <c r="I14" s="15">
        <v>2.355</v>
      </c>
      <c r="J14" s="17">
        <v>21.795000000000002</v>
      </c>
    </row>
    <row r="15" spans="1:10" ht="18.75" customHeight="1" x14ac:dyDescent="0.25">
      <c r="A15" s="7">
        <v>11</v>
      </c>
      <c r="B15" s="5" t="s">
        <v>17</v>
      </c>
      <c r="C15" s="4" t="s">
        <v>26</v>
      </c>
      <c r="D15" s="3">
        <v>6.3</v>
      </c>
      <c r="E15" s="3">
        <v>6.3</v>
      </c>
      <c r="F15" s="8">
        <v>6.0858000000000008</v>
      </c>
      <c r="G15" s="10">
        <v>2.9</v>
      </c>
      <c r="H15" s="16">
        <v>0.36699999999999999</v>
      </c>
      <c r="I15" s="15">
        <v>3.2669999999999999</v>
      </c>
      <c r="J15" s="17">
        <v>2.8188000000000009</v>
      </c>
    </row>
    <row r="16" spans="1:10" ht="18.75" customHeight="1" x14ac:dyDescent="0.25">
      <c r="A16" s="7">
        <v>12</v>
      </c>
      <c r="B16" s="5" t="s">
        <v>18</v>
      </c>
      <c r="C16" s="4" t="s">
        <v>26</v>
      </c>
      <c r="D16" s="3">
        <v>6.3</v>
      </c>
      <c r="E16" s="3">
        <v>6.3</v>
      </c>
      <c r="F16" s="8">
        <v>6.0858000000000008</v>
      </c>
      <c r="G16" s="10">
        <v>2.9</v>
      </c>
      <c r="H16" s="16">
        <v>0</v>
      </c>
      <c r="I16" s="15">
        <v>2.9</v>
      </c>
      <c r="J16" s="17">
        <v>3.1858000000000009</v>
      </c>
    </row>
    <row r="17" spans="1:10" ht="18.75" customHeight="1" x14ac:dyDescent="0.25">
      <c r="A17" s="7">
        <v>13</v>
      </c>
      <c r="B17" s="5" t="s">
        <v>46</v>
      </c>
      <c r="C17" s="4" t="s">
        <v>26</v>
      </c>
      <c r="D17" s="3">
        <v>1.6</v>
      </c>
      <c r="E17" s="3">
        <v>1.6</v>
      </c>
      <c r="F17" s="8">
        <v>1.5456000000000003</v>
      </c>
      <c r="G17" s="10">
        <v>2.282</v>
      </c>
      <c r="H17" s="16">
        <v>0.97</v>
      </c>
      <c r="I17" s="15">
        <v>3.2519999999999998</v>
      </c>
      <c r="J17" s="17">
        <v>-1.7063999999999995</v>
      </c>
    </row>
    <row r="18" spans="1:10" ht="18.75" customHeight="1" x14ac:dyDescent="0.25">
      <c r="A18" s="7">
        <v>14</v>
      </c>
      <c r="B18" s="5" t="s">
        <v>19</v>
      </c>
      <c r="C18" s="4" t="s">
        <v>26</v>
      </c>
      <c r="D18" s="3">
        <v>2.5</v>
      </c>
      <c r="E18" s="3">
        <v>2.5</v>
      </c>
      <c r="F18" s="8">
        <v>2.4150000000000005</v>
      </c>
      <c r="G18" s="10">
        <v>1.5920000000000001</v>
      </c>
      <c r="H18" s="16">
        <v>0.48799999999999999</v>
      </c>
      <c r="I18" s="15">
        <v>2.08</v>
      </c>
      <c r="J18" s="17">
        <v>0.33500000000000041</v>
      </c>
    </row>
    <row r="19" spans="1:10" ht="18.75" customHeight="1" x14ac:dyDescent="0.25">
      <c r="A19" s="7">
        <v>15</v>
      </c>
      <c r="B19" s="5" t="s">
        <v>20</v>
      </c>
      <c r="C19" s="4" t="s">
        <v>26</v>
      </c>
      <c r="D19" s="3">
        <v>1.6</v>
      </c>
      <c r="E19" s="3">
        <v>1.6</v>
      </c>
      <c r="F19" s="8">
        <v>1.5456000000000003</v>
      </c>
      <c r="G19" s="10">
        <v>1.246</v>
      </c>
      <c r="H19" s="16">
        <v>0.08</v>
      </c>
      <c r="I19" s="15">
        <v>1.3260000000000001</v>
      </c>
      <c r="J19" s="17">
        <v>0.21960000000000024</v>
      </c>
    </row>
    <row r="20" spans="1:10" ht="18.75" customHeight="1" x14ac:dyDescent="0.25">
      <c r="A20" s="7">
        <v>16</v>
      </c>
      <c r="B20" s="5" t="s">
        <v>44</v>
      </c>
      <c r="C20" s="4" t="s">
        <v>26</v>
      </c>
      <c r="D20" s="3">
        <v>1.6</v>
      </c>
      <c r="E20" s="3">
        <v>1.6</v>
      </c>
      <c r="F20" s="8">
        <v>1.5456000000000003</v>
      </c>
      <c r="G20" s="10">
        <v>0.65100000000000002</v>
      </c>
      <c r="H20" s="16">
        <v>6.5000000000000002E-2</v>
      </c>
      <c r="I20" s="15">
        <v>0.71599999999999997</v>
      </c>
      <c r="J20" s="17">
        <v>0.82960000000000034</v>
      </c>
    </row>
    <row r="21" spans="1:10" ht="18.75" customHeight="1" x14ac:dyDescent="0.25">
      <c r="A21" s="7">
        <v>17</v>
      </c>
      <c r="B21" s="5" t="s">
        <v>28</v>
      </c>
      <c r="C21" s="5" t="s">
        <v>22</v>
      </c>
      <c r="D21" s="3">
        <v>6.3</v>
      </c>
      <c r="E21" s="3"/>
      <c r="F21" s="8">
        <v>6.0858000000000008</v>
      </c>
      <c r="G21" s="10">
        <v>0.3</v>
      </c>
      <c r="H21" s="16">
        <v>0</v>
      </c>
      <c r="I21" s="15">
        <v>0.3</v>
      </c>
      <c r="J21" s="17">
        <v>5.7858000000000009</v>
      </c>
    </row>
    <row r="22" spans="1:10" ht="18.75" customHeight="1" x14ac:dyDescent="0.25">
      <c r="A22" s="7">
        <v>18</v>
      </c>
      <c r="B22" s="5" t="s">
        <v>11</v>
      </c>
      <c r="C22" s="4" t="s">
        <v>22</v>
      </c>
      <c r="D22" s="3">
        <v>25</v>
      </c>
      <c r="E22" s="3">
        <v>25</v>
      </c>
      <c r="F22" s="8">
        <v>24.150000000000002</v>
      </c>
      <c r="G22" s="10">
        <v>10.25686</v>
      </c>
      <c r="H22" s="16">
        <v>0</v>
      </c>
      <c r="I22" s="15">
        <v>10.25686</v>
      </c>
      <c r="J22" s="17">
        <v>13.893140000000002</v>
      </c>
    </row>
    <row r="23" spans="1:10" ht="18.75" customHeight="1" x14ac:dyDescent="0.25">
      <c r="A23" s="7">
        <v>19</v>
      </c>
      <c r="B23" s="5" t="s">
        <v>12</v>
      </c>
      <c r="C23" s="4" t="s">
        <v>22</v>
      </c>
      <c r="D23" s="3">
        <v>2.5</v>
      </c>
      <c r="E23" s="3">
        <v>2.5</v>
      </c>
      <c r="F23" s="8">
        <v>2.4150000000000005</v>
      </c>
      <c r="G23" s="10">
        <v>0.66</v>
      </c>
      <c r="H23" s="16">
        <v>0</v>
      </c>
      <c r="I23" s="15">
        <v>0.66</v>
      </c>
      <c r="J23" s="17">
        <v>1.7550000000000003</v>
      </c>
    </row>
    <row r="24" spans="1:10" ht="18.75" customHeight="1" x14ac:dyDescent="0.25">
      <c r="A24" s="7">
        <v>20</v>
      </c>
      <c r="B24" s="5" t="s">
        <v>13</v>
      </c>
      <c r="C24" s="4" t="s">
        <v>22</v>
      </c>
      <c r="D24" s="3">
        <v>6.3</v>
      </c>
      <c r="E24" s="3">
        <v>6.3</v>
      </c>
      <c r="F24" s="8">
        <v>6.0858000000000008</v>
      </c>
      <c r="G24" s="10">
        <v>3.11</v>
      </c>
      <c r="H24" s="16">
        <v>0</v>
      </c>
      <c r="I24" s="15">
        <v>3.11</v>
      </c>
      <c r="J24" s="17">
        <v>2.9758000000000009</v>
      </c>
    </row>
    <row r="25" spans="1:10" ht="18.75" customHeight="1" x14ac:dyDescent="0.25">
      <c r="A25" s="11">
        <v>21</v>
      </c>
      <c r="B25" s="5" t="s">
        <v>45</v>
      </c>
      <c r="C25" s="5" t="s">
        <v>22</v>
      </c>
      <c r="D25" s="6">
        <v>25</v>
      </c>
      <c r="E25" s="6">
        <v>25</v>
      </c>
      <c r="F25" s="9">
        <v>24.150000000000002</v>
      </c>
      <c r="G25" s="10">
        <v>15.2852</v>
      </c>
      <c r="H25" s="16">
        <v>0</v>
      </c>
      <c r="I25" s="15">
        <v>15.2852</v>
      </c>
      <c r="J25" s="17">
        <v>8.8648000000000025</v>
      </c>
    </row>
    <row r="26" spans="1:10" ht="18.75" customHeight="1" x14ac:dyDescent="0.25">
      <c r="A26" s="7">
        <v>22</v>
      </c>
      <c r="B26" s="5" t="s">
        <v>38</v>
      </c>
      <c r="C26" s="4" t="s">
        <v>26</v>
      </c>
      <c r="D26" s="3">
        <v>4</v>
      </c>
      <c r="E26" s="3">
        <v>4</v>
      </c>
      <c r="F26" s="8">
        <v>3.8639999999999999</v>
      </c>
      <c r="G26" s="10">
        <v>3.06</v>
      </c>
      <c r="H26" s="16">
        <v>6.0000000000000005E-2</v>
      </c>
      <c r="I26" s="15">
        <v>3.12</v>
      </c>
      <c r="J26" s="17">
        <v>0.74399999999999977</v>
      </c>
    </row>
    <row r="27" spans="1:10" ht="18.75" customHeight="1" x14ac:dyDescent="0.25">
      <c r="A27" s="7">
        <v>23</v>
      </c>
      <c r="B27" s="5" t="s">
        <v>39</v>
      </c>
      <c r="C27" s="4" t="s">
        <v>27</v>
      </c>
      <c r="D27" s="3">
        <v>10</v>
      </c>
      <c r="E27" s="3">
        <v>10</v>
      </c>
      <c r="F27" s="8">
        <v>9.6600000000000019</v>
      </c>
      <c r="G27" s="10">
        <v>7.9</v>
      </c>
      <c r="H27" s="16">
        <v>1.1786000000000001</v>
      </c>
      <c r="I27" s="15">
        <v>9.0785999999999998</v>
      </c>
      <c r="J27" s="17">
        <v>0.58140000000000214</v>
      </c>
    </row>
    <row r="28" spans="1:10" ht="18.75" customHeight="1" x14ac:dyDescent="0.25">
      <c r="A28" s="7">
        <v>24</v>
      </c>
      <c r="B28" s="5" t="s">
        <v>40</v>
      </c>
      <c r="C28" s="4" t="s">
        <v>27</v>
      </c>
      <c r="D28" s="3">
        <v>2.5</v>
      </c>
      <c r="E28" s="3">
        <v>2.5</v>
      </c>
      <c r="F28" s="8">
        <v>2.4150000000000005</v>
      </c>
      <c r="G28" s="10">
        <v>1.08</v>
      </c>
      <c r="H28" s="16">
        <v>0</v>
      </c>
      <c r="I28" s="15">
        <v>1.08</v>
      </c>
      <c r="J28" s="17">
        <v>1.3350000000000004</v>
      </c>
    </row>
    <row r="29" spans="1:10" ht="18.75" customHeight="1" x14ac:dyDescent="0.25">
      <c r="A29" s="7">
        <v>25</v>
      </c>
      <c r="B29" s="5" t="s">
        <v>41</v>
      </c>
      <c r="C29" s="4" t="s">
        <v>26</v>
      </c>
      <c r="D29" s="3">
        <v>6.3</v>
      </c>
      <c r="E29" s="3">
        <v>6.3</v>
      </c>
      <c r="F29" s="8">
        <v>6.0858000000000008</v>
      </c>
      <c r="G29" s="10">
        <v>1.31</v>
      </c>
      <c r="H29" s="16">
        <v>0</v>
      </c>
      <c r="I29" s="15">
        <v>1.31</v>
      </c>
      <c r="J29" s="17">
        <v>4.7758000000000003</v>
      </c>
    </row>
    <row r="30" spans="1:10" ht="18.75" customHeight="1" x14ac:dyDescent="0.25">
      <c r="A30" s="7">
        <v>26</v>
      </c>
      <c r="B30" s="5" t="s">
        <v>16</v>
      </c>
      <c r="C30" s="5" t="s">
        <v>42</v>
      </c>
      <c r="D30" s="3">
        <v>16</v>
      </c>
      <c r="E30" s="3">
        <v>16</v>
      </c>
      <c r="F30" s="8">
        <v>15.456</v>
      </c>
      <c r="G30" s="10">
        <v>11.83</v>
      </c>
      <c r="H30" s="16">
        <v>0</v>
      </c>
      <c r="I30" s="15">
        <v>11.83</v>
      </c>
      <c r="J30" s="17">
        <v>3.6259999999999994</v>
      </c>
    </row>
    <row r="31" spans="1:10" ht="18.75" customHeight="1" thickBot="1" x14ac:dyDescent="0.3">
      <c r="A31" s="7">
        <v>27</v>
      </c>
      <c r="B31" s="5" t="s">
        <v>9</v>
      </c>
      <c r="C31" s="4" t="s">
        <v>22</v>
      </c>
      <c r="D31" s="3">
        <v>2.5</v>
      </c>
      <c r="E31" s="3">
        <v>2.5</v>
      </c>
      <c r="F31" s="8">
        <v>2.4150000000000005</v>
      </c>
      <c r="G31" s="10">
        <v>0.55964000000000003</v>
      </c>
      <c r="H31" s="16">
        <v>0</v>
      </c>
      <c r="I31" s="15">
        <v>0.55964000000000003</v>
      </c>
      <c r="J31" s="17">
        <v>1.8553600000000006</v>
      </c>
    </row>
    <row r="32" spans="1:10" ht="15.75" thickBot="1" x14ac:dyDescent="0.3">
      <c r="A32" s="74" t="s">
        <v>34</v>
      </c>
      <c r="B32" s="75"/>
      <c r="C32" s="21"/>
      <c r="D32" s="21">
        <v>473.30000000000013</v>
      </c>
      <c r="E32" s="21">
        <v>467.00000000000011</v>
      </c>
      <c r="F32" s="31">
        <v>458.88780000000003</v>
      </c>
      <c r="G32" s="22"/>
      <c r="H32" s="21"/>
      <c r="I32" s="31">
        <v>292.83269999999999</v>
      </c>
      <c r="J32" s="30">
        <v>166.05509999999998</v>
      </c>
    </row>
    <row r="33" spans="1:10" x14ac:dyDescent="0.25">
      <c r="A33" s="1"/>
      <c r="B33" s="2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76" t="s">
        <v>36</v>
      </c>
      <c r="B34" s="76"/>
      <c r="C34" s="76"/>
      <c r="D34" s="76"/>
      <c r="E34" s="76"/>
      <c r="F34" s="76"/>
      <c r="G34" s="76"/>
      <c r="H34" s="76"/>
      <c r="I34" s="76"/>
      <c r="J34" s="76"/>
    </row>
  </sheetData>
  <mergeCells count="12">
    <mergeCell ref="A32:B32"/>
    <mergeCell ref="A34:J34"/>
    <mergeCell ref="J2:J3"/>
    <mergeCell ref="H2:H3"/>
    <mergeCell ref="I2:I3"/>
    <mergeCell ref="A1:J1"/>
    <mergeCell ref="A2:A3"/>
    <mergeCell ref="B2:B3"/>
    <mergeCell ref="C2:C3"/>
    <mergeCell ref="D2:E2"/>
    <mergeCell ref="F2:F3"/>
    <mergeCell ref="G2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abSelected="1" view="pageBreakPreview" zoomScale="85" zoomScaleNormal="85" zoomScaleSheetLayoutView="85" workbookViewId="0">
      <pane ySplit="4" topLeftCell="A5" activePane="bottomLeft" state="frozen"/>
      <selection pane="bottomLeft" sqref="A1:M1"/>
    </sheetView>
  </sheetViews>
  <sheetFormatPr defaultColWidth="9.140625" defaultRowHeight="28.5" customHeight="1" x14ac:dyDescent="0.25"/>
  <cols>
    <col min="1" max="1" width="5.85546875" style="33" customWidth="1"/>
    <col min="2" max="2" width="25" style="33" customWidth="1"/>
    <col min="3" max="3" width="20.42578125" style="33" customWidth="1"/>
    <col min="4" max="4" width="32.7109375" style="33" customWidth="1"/>
    <col min="5" max="5" width="33.7109375" style="33" customWidth="1"/>
    <col min="6" max="6" width="32.7109375" style="33" customWidth="1"/>
    <col min="7" max="7" width="15.140625" style="33" customWidth="1"/>
    <col min="8" max="9" width="12.7109375" style="33" customWidth="1"/>
    <col min="10" max="10" width="22.140625" style="37" customWidth="1"/>
    <col min="11" max="11" width="19.28515625" style="38" customWidth="1"/>
    <col min="12" max="12" width="16.28515625" style="38" customWidth="1"/>
    <col min="13" max="13" width="28.42578125" style="42" customWidth="1"/>
    <col min="14" max="16384" width="9.140625" style="33"/>
  </cols>
  <sheetData>
    <row r="1" spans="1:13" ht="28.5" customHeight="1" x14ac:dyDescent="0.25">
      <c r="A1" s="80" t="s">
        <v>111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42.75" customHeight="1" x14ac:dyDescent="0.25">
      <c r="A2" s="82" t="s">
        <v>0</v>
      </c>
      <c r="B2" s="81" t="s">
        <v>97</v>
      </c>
      <c r="C2" s="87" t="s">
        <v>98</v>
      </c>
      <c r="D2" s="87" t="s">
        <v>109</v>
      </c>
      <c r="E2" s="89" t="s">
        <v>60</v>
      </c>
      <c r="F2" s="90"/>
      <c r="G2" s="81" t="s">
        <v>6</v>
      </c>
      <c r="H2" s="81" t="s">
        <v>7</v>
      </c>
      <c r="I2" s="81"/>
      <c r="J2" s="81" t="s">
        <v>110</v>
      </c>
      <c r="K2" s="81" t="s">
        <v>53</v>
      </c>
      <c r="L2" s="82" t="s">
        <v>102</v>
      </c>
      <c r="M2" s="84" t="s">
        <v>101</v>
      </c>
    </row>
    <row r="3" spans="1:13" ht="77.25" customHeight="1" x14ac:dyDescent="0.25">
      <c r="A3" s="86"/>
      <c r="B3" s="81"/>
      <c r="C3" s="88"/>
      <c r="D3" s="88"/>
      <c r="E3" s="53" t="s">
        <v>61</v>
      </c>
      <c r="F3" s="63" t="s">
        <v>62</v>
      </c>
      <c r="G3" s="81"/>
      <c r="H3" s="62" t="s">
        <v>2</v>
      </c>
      <c r="I3" s="62" t="s">
        <v>3</v>
      </c>
      <c r="J3" s="81"/>
      <c r="K3" s="81"/>
      <c r="L3" s="83"/>
      <c r="M3" s="85"/>
    </row>
    <row r="4" spans="1:13" ht="28.5" customHeight="1" x14ac:dyDescent="0.25">
      <c r="A4" s="54">
        <v>1</v>
      </c>
      <c r="B4" s="54">
        <v>2</v>
      </c>
      <c r="C4" s="54">
        <v>3</v>
      </c>
      <c r="D4" s="54">
        <v>4</v>
      </c>
      <c r="E4" s="54">
        <v>5</v>
      </c>
      <c r="F4" s="54">
        <v>6</v>
      </c>
      <c r="G4" s="54">
        <v>7</v>
      </c>
      <c r="H4" s="54">
        <v>8</v>
      </c>
      <c r="I4" s="54">
        <v>9</v>
      </c>
      <c r="J4" s="54">
        <v>10</v>
      </c>
      <c r="K4" s="54">
        <v>11</v>
      </c>
      <c r="L4" s="54">
        <v>12</v>
      </c>
      <c r="M4" s="54">
        <v>13</v>
      </c>
    </row>
    <row r="5" spans="1:13" s="43" customFormat="1" ht="48" customHeight="1" x14ac:dyDescent="0.25">
      <c r="A5" s="64">
        <v>1</v>
      </c>
      <c r="B5" s="55" t="s">
        <v>10</v>
      </c>
      <c r="C5" s="56" t="s">
        <v>63</v>
      </c>
      <c r="D5" s="56" t="s">
        <v>63</v>
      </c>
      <c r="E5" s="56" t="s">
        <v>64</v>
      </c>
      <c r="F5" s="64" t="s">
        <v>65</v>
      </c>
      <c r="G5" s="64" t="s">
        <v>51</v>
      </c>
      <c r="H5" s="64">
        <v>40</v>
      </c>
      <c r="I5" s="64">
        <v>40</v>
      </c>
      <c r="J5" s="66">
        <v>22.13</v>
      </c>
      <c r="K5" s="51">
        <v>3.8548</v>
      </c>
      <c r="L5" s="45">
        <f>SUM(J5+K5)</f>
        <v>25.9848</v>
      </c>
      <c r="M5" s="50">
        <f>H5*0.98-L5</f>
        <v>13.215200000000003</v>
      </c>
    </row>
    <row r="6" spans="1:13" s="68" customFormat="1" ht="50.25" customHeight="1" x14ac:dyDescent="0.25">
      <c r="A6" s="57">
        <v>2</v>
      </c>
      <c r="B6" s="58" t="s">
        <v>56</v>
      </c>
      <c r="C6" s="56" t="s">
        <v>63</v>
      </c>
      <c r="D6" s="56" t="s">
        <v>63</v>
      </c>
      <c r="E6" s="56" t="s">
        <v>64</v>
      </c>
      <c r="F6" s="56" t="s">
        <v>66</v>
      </c>
      <c r="G6" s="57" t="s">
        <v>22</v>
      </c>
      <c r="H6" s="57">
        <v>25</v>
      </c>
      <c r="I6" s="57">
        <v>25</v>
      </c>
      <c r="J6" s="66">
        <v>12.727</v>
      </c>
      <c r="K6" s="51">
        <v>0</v>
      </c>
      <c r="L6" s="45">
        <f t="shared" ref="L6:L32" si="0">SUM(J6+K6)</f>
        <v>12.727</v>
      </c>
      <c r="M6" s="50">
        <f t="shared" ref="M6:M32" si="1">H6*0.98-L6</f>
        <v>11.773</v>
      </c>
    </row>
    <row r="7" spans="1:13" s="68" customFormat="1" ht="48.75" customHeight="1" x14ac:dyDescent="0.25">
      <c r="A7" s="57">
        <v>3</v>
      </c>
      <c r="B7" s="58" t="s">
        <v>14</v>
      </c>
      <c r="C7" s="56" t="s">
        <v>63</v>
      </c>
      <c r="D7" s="56" t="s">
        <v>63</v>
      </c>
      <c r="E7" s="56" t="s">
        <v>64</v>
      </c>
      <c r="F7" s="56" t="s">
        <v>67</v>
      </c>
      <c r="G7" s="57" t="s">
        <v>22</v>
      </c>
      <c r="H7" s="57">
        <v>25</v>
      </c>
      <c r="I7" s="57">
        <v>25</v>
      </c>
      <c r="J7" s="66">
        <v>19.6812</v>
      </c>
      <c r="K7" s="51">
        <v>0</v>
      </c>
      <c r="L7" s="45">
        <f t="shared" si="0"/>
        <v>19.6812</v>
      </c>
      <c r="M7" s="50">
        <f t="shared" si="1"/>
        <v>4.8187999999999995</v>
      </c>
    </row>
    <row r="8" spans="1:13" s="68" customFormat="1" ht="52.5" customHeight="1" x14ac:dyDescent="0.25">
      <c r="A8" s="57">
        <v>4</v>
      </c>
      <c r="B8" s="58" t="s">
        <v>54</v>
      </c>
      <c r="C8" s="56" t="s">
        <v>63</v>
      </c>
      <c r="D8" s="56" t="s">
        <v>63</v>
      </c>
      <c r="E8" s="56" t="s">
        <v>64</v>
      </c>
      <c r="F8" s="56" t="s">
        <v>68</v>
      </c>
      <c r="G8" s="57" t="s">
        <v>22</v>
      </c>
      <c r="H8" s="57">
        <v>16</v>
      </c>
      <c r="I8" s="57">
        <v>16</v>
      </c>
      <c r="J8" s="66">
        <v>7.9398</v>
      </c>
      <c r="K8" s="51">
        <v>0</v>
      </c>
      <c r="L8" s="45">
        <f t="shared" si="0"/>
        <v>7.9398</v>
      </c>
      <c r="M8" s="50">
        <f t="shared" si="1"/>
        <v>7.7401999999999997</v>
      </c>
    </row>
    <row r="9" spans="1:13" s="43" customFormat="1" ht="70.5" customHeight="1" x14ac:dyDescent="0.25">
      <c r="A9" s="64">
        <v>5</v>
      </c>
      <c r="B9" s="55" t="s">
        <v>29</v>
      </c>
      <c r="C9" s="56" t="s">
        <v>63</v>
      </c>
      <c r="D9" s="56" t="s">
        <v>63</v>
      </c>
      <c r="E9" s="56" t="s">
        <v>64</v>
      </c>
      <c r="F9" s="56" t="s">
        <v>69</v>
      </c>
      <c r="G9" s="64" t="s">
        <v>25</v>
      </c>
      <c r="H9" s="64">
        <v>40</v>
      </c>
      <c r="I9" s="64">
        <v>40</v>
      </c>
      <c r="J9" s="66">
        <v>7.6360000000000001</v>
      </c>
      <c r="K9" s="51">
        <v>0</v>
      </c>
      <c r="L9" s="45">
        <f t="shared" si="0"/>
        <v>7.6360000000000001</v>
      </c>
      <c r="M9" s="50">
        <f t="shared" si="1"/>
        <v>31.564000000000004</v>
      </c>
    </row>
    <row r="10" spans="1:13" s="43" customFormat="1" ht="68.25" customHeight="1" x14ac:dyDescent="0.25">
      <c r="A10" s="64">
        <v>6</v>
      </c>
      <c r="B10" s="55" t="s">
        <v>30</v>
      </c>
      <c r="C10" s="56" t="s">
        <v>63</v>
      </c>
      <c r="D10" s="56" t="s">
        <v>63</v>
      </c>
      <c r="E10" s="56" t="s">
        <v>64</v>
      </c>
      <c r="F10" s="56" t="s">
        <v>70</v>
      </c>
      <c r="G10" s="64" t="s">
        <v>26</v>
      </c>
      <c r="H10" s="64">
        <v>10</v>
      </c>
      <c r="I10" s="64">
        <v>10</v>
      </c>
      <c r="J10" s="66">
        <v>5.7190000000000003</v>
      </c>
      <c r="K10" s="51">
        <v>0</v>
      </c>
      <c r="L10" s="45">
        <f t="shared" si="0"/>
        <v>5.7190000000000003</v>
      </c>
      <c r="M10" s="50">
        <f t="shared" si="1"/>
        <v>4.0810000000000004</v>
      </c>
    </row>
    <row r="11" spans="1:13" s="43" customFormat="1" ht="45" customHeight="1" x14ac:dyDescent="0.25">
      <c r="A11" s="64">
        <v>7</v>
      </c>
      <c r="B11" s="55" t="s">
        <v>43</v>
      </c>
      <c r="C11" s="56" t="s">
        <v>63</v>
      </c>
      <c r="D11" s="56" t="s">
        <v>71</v>
      </c>
      <c r="E11" s="56" t="s">
        <v>64</v>
      </c>
      <c r="F11" s="56" t="s">
        <v>72</v>
      </c>
      <c r="G11" s="64" t="s">
        <v>24</v>
      </c>
      <c r="H11" s="64">
        <v>25</v>
      </c>
      <c r="I11" s="64">
        <v>25</v>
      </c>
      <c r="J11" s="66">
        <v>11.157999999999999</v>
      </c>
      <c r="K11" s="51">
        <v>0</v>
      </c>
      <c r="L11" s="45">
        <f t="shared" si="0"/>
        <v>11.157999999999999</v>
      </c>
      <c r="M11" s="50">
        <f t="shared" si="1"/>
        <v>13.342000000000001</v>
      </c>
    </row>
    <row r="12" spans="1:13" s="43" customFormat="1" ht="52.5" customHeight="1" x14ac:dyDescent="0.25">
      <c r="A12" s="64">
        <v>8</v>
      </c>
      <c r="B12" s="55" t="s">
        <v>58</v>
      </c>
      <c r="C12" s="56" t="s">
        <v>63</v>
      </c>
      <c r="D12" s="56" t="s">
        <v>71</v>
      </c>
      <c r="E12" s="56" t="s">
        <v>64</v>
      </c>
      <c r="F12" s="56" t="s">
        <v>73</v>
      </c>
      <c r="G12" s="64" t="s">
        <v>25</v>
      </c>
      <c r="H12" s="64">
        <v>16</v>
      </c>
      <c r="I12" s="64">
        <v>16</v>
      </c>
      <c r="J12" s="66">
        <f>22.394+0.269</f>
        <v>22.662999999999997</v>
      </c>
      <c r="K12" s="51">
        <f>0.04+0.464</f>
        <v>0.504</v>
      </c>
      <c r="L12" s="45">
        <f t="shared" si="0"/>
        <v>23.166999999999998</v>
      </c>
      <c r="M12" s="50">
        <f t="shared" si="1"/>
        <v>-7.4869999999999983</v>
      </c>
    </row>
    <row r="13" spans="1:13" s="43" customFormat="1" ht="57.75" customHeight="1" x14ac:dyDescent="0.25">
      <c r="A13" s="64">
        <v>9</v>
      </c>
      <c r="B13" s="55" t="s">
        <v>15</v>
      </c>
      <c r="C13" s="56" t="s">
        <v>63</v>
      </c>
      <c r="D13" s="56" t="s">
        <v>71</v>
      </c>
      <c r="E13" s="56" t="s">
        <v>64</v>
      </c>
      <c r="F13" s="56" t="s">
        <v>74</v>
      </c>
      <c r="G13" s="64" t="s">
        <v>22</v>
      </c>
      <c r="H13" s="64">
        <v>25</v>
      </c>
      <c r="I13" s="64">
        <v>25</v>
      </c>
      <c r="J13" s="66">
        <f>3.988+0.33</f>
        <v>4.3179999999999996</v>
      </c>
      <c r="K13" s="51">
        <v>0</v>
      </c>
      <c r="L13" s="45">
        <f t="shared" si="0"/>
        <v>4.3179999999999996</v>
      </c>
      <c r="M13" s="50">
        <f t="shared" si="1"/>
        <v>20.182000000000002</v>
      </c>
    </row>
    <row r="14" spans="1:13" s="43" customFormat="1" ht="53.25" customHeight="1" x14ac:dyDescent="0.25">
      <c r="A14" s="64">
        <v>10</v>
      </c>
      <c r="B14" s="55" t="s">
        <v>17</v>
      </c>
      <c r="C14" s="56" t="s">
        <v>63</v>
      </c>
      <c r="D14" s="56" t="s">
        <v>71</v>
      </c>
      <c r="E14" s="56" t="s">
        <v>64</v>
      </c>
      <c r="F14" s="56" t="s">
        <v>75</v>
      </c>
      <c r="G14" s="64" t="s">
        <v>26</v>
      </c>
      <c r="H14" s="64">
        <v>6.3</v>
      </c>
      <c r="I14" s="64">
        <v>6.3</v>
      </c>
      <c r="J14" s="66">
        <v>2.484</v>
      </c>
      <c r="K14" s="51">
        <v>0.16200000000000001</v>
      </c>
      <c r="L14" s="45">
        <f t="shared" si="0"/>
        <v>2.6459999999999999</v>
      </c>
      <c r="M14" s="50">
        <f t="shared" si="1"/>
        <v>3.5279999999999996</v>
      </c>
    </row>
    <row r="15" spans="1:13" s="43" customFormat="1" ht="42.75" customHeight="1" x14ac:dyDescent="0.25">
      <c r="A15" s="64">
        <v>11</v>
      </c>
      <c r="B15" s="55" t="s">
        <v>18</v>
      </c>
      <c r="C15" s="56" t="s">
        <v>63</v>
      </c>
      <c r="D15" s="56" t="s">
        <v>71</v>
      </c>
      <c r="E15" s="56" t="s">
        <v>64</v>
      </c>
      <c r="F15" s="56" t="s">
        <v>76</v>
      </c>
      <c r="G15" s="64" t="s">
        <v>26</v>
      </c>
      <c r="H15" s="64">
        <v>6.3</v>
      </c>
      <c r="I15" s="64">
        <v>6.3</v>
      </c>
      <c r="J15" s="66">
        <v>2.5790000000000002</v>
      </c>
      <c r="K15" s="51">
        <v>0</v>
      </c>
      <c r="L15" s="45">
        <f t="shared" si="0"/>
        <v>2.5790000000000002</v>
      </c>
      <c r="M15" s="50">
        <f t="shared" si="1"/>
        <v>3.5949999999999993</v>
      </c>
    </row>
    <row r="16" spans="1:13" s="43" customFormat="1" ht="46.5" customHeight="1" x14ac:dyDescent="0.25">
      <c r="A16" s="64">
        <v>12</v>
      </c>
      <c r="B16" s="58" t="s">
        <v>55</v>
      </c>
      <c r="C16" s="56" t="s">
        <v>63</v>
      </c>
      <c r="D16" s="56" t="s">
        <v>71</v>
      </c>
      <c r="E16" s="56" t="s">
        <v>64</v>
      </c>
      <c r="F16" s="56" t="s">
        <v>77</v>
      </c>
      <c r="G16" s="64" t="s">
        <v>26</v>
      </c>
      <c r="H16" s="64">
        <v>2.5</v>
      </c>
      <c r="I16" s="64">
        <v>2.5</v>
      </c>
      <c r="J16" s="66">
        <v>1.7889999999999999</v>
      </c>
      <c r="K16" s="51">
        <v>2.5000000000000001E-2</v>
      </c>
      <c r="L16" s="45">
        <f t="shared" si="0"/>
        <v>1.8139999999999998</v>
      </c>
      <c r="M16" s="50">
        <f t="shared" si="1"/>
        <v>0.63600000000000034</v>
      </c>
    </row>
    <row r="17" spans="1:13" s="43" customFormat="1" ht="38.25" customHeight="1" x14ac:dyDescent="0.25">
      <c r="A17" s="64">
        <v>13</v>
      </c>
      <c r="B17" s="55" t="s">
        <v>19</v>
      </c>
      <c r="C17" s="56" t="s">
        <v>63</v>
      </c>
      <c r="D17" s="56" t="s">
        <v>71</v>
      </c>
      <c r="E17" s="56" t="s">
        <v>64</v>
      </c>
      <c r="F17" s="56" t="s">
        <v>78</v>
      </c>
      <c r="G17" s="64" t="s">
        <v>26</v>
      </c>
      <c r="H17" s="64">
        <v>2.5</v>
      </c>
      <c r="I17" s="64">
        <v>2.5</v>
      </c>
      <c r="J17" s="66">
        <f>1.595+0.015</f>
        <v>1.6099999999999999</v>
      </c>
      <c r="K17" s="51">
        <v>0</v>
      </c>
      <c r="L17" s="45">
        <f t="shared" si="0"/>
        <v>1.6099999999999999</v>
      </c>
      <c r="M17" s="50">
        <f t="shared" si="1"/>
        <v>0.8400000000000003</v>
      </c>
    </row>
    <row r="18" spans="1:13" s="43" customFormat="1" ht="47.25" customHeight="1" x14ac:dyDescent="0.25">
      <c r="A18" s="64">
        <v>14</v>
      </c>
      <c r="B18" s="55" t="s">
        <v>20</v>
      </c>
      <c r="C18" s="56" t="s">
        <v>63</v>
      </c>
      <c r="D18" s="56" t="s">
        <v>71</v>
      </c>
      <c r="E18" s="56" t="s">
        <v>64</v>
      </c>
      <c r="F18" s="56" t="s">
        <v>79</v>
      </c>
      <c r="G18" s="64" t="s">
        <v>26</v>
      </c>
      <c r="H18" s="64">
        <v>1.6</v>
      </c>
      <c r="I18" s="64">
        <v>1.6</v>
      </c>
      <c r="J18" s="66">
        <v>0.86499999999999999</v>
      </c>
      <c r="K18" s="51">
        <v>4.4999999999999998E-2</v>
      </c>
      <c r="L18" s="45">
        <f t="shared" si="0"/>
        <v>0.91</v>
      </c>
      <c r="M18" s="50">
        <f t="shared" si="1"/>
        <v>0.65800000000000003</v>
      </c>
    </row>
    <row r="19" spans="1:13" s="43" customFormat="1" ht="28.5" customHeight="1" x14ac:dyDescent="0.25">
      <c r="A19" s="64">
        <v>15</v>
      </c>
      <c r="B19" s="55" t="s">
        <v>44</v>
      </c>
      <c r="C19" s="56" t="s">
        <v>63</v>
      </c>
      <c r="D19" s="56" t="s">
        <v>71</v>
      </c>
      <c r="E19" s="56" t="s">
        <v>64</v>
      </c>
      <c r="F19" s="56" t="s">
        <v>80</v>
      </c>
      <c r="G19" s="64" t="s">
        <v>26</v>
      </c>
      <c r="H19" s="64">
        <v>1.6</v>
      </c>
      <c r="I19" s="64">
        <v>1.6</v>
      </c>
      <c r="J19" s="66">
        <f>0.94+0.06</f>
        <v>1</v>
      </c>
      <c r="K19" s="51">
        <v>0</v>
      </c>
      <c r="L19" s="45">
        <f t="shared" si="0"/>
        <v>1</v>
      </c>
      <c r="M19" s="50">
        <f t="shared" si="1"/>
        <v>0.56800000000000006</v>
      </c>
    </row>
    <row r="20" spans="1:13" s="43" customFormat="1" ht="44.25" customHeight="1" x14ac:dyDescent="0.25">
      <c r="A20" s="64">
        <v>16</v>
      </c>
      <c r="B20" s="55" t="s">
        <v>28</v>
      </c>
      <c r="C20" s="56" t="s">
        <v>63</v>
      </c>
      <c r="D20" s="56" t="s">
        <v>81</v>
      </c>
      <c r="E20" s="56" t="s">
        <v>64</v>
      </c>
      <c r="F20" s="56" t="s">
        <v>82</v>
      </c>
      <c r="G20" s="64" t="s">
        <v>24</v>
      </c>
      <c r="H20" s="64">
        <v>2.5</v>
      </c>
      <c r="I20" s="64" t="s">
        <v>108</v>
      </c>
      <c r="J20" s="66">
        <v>5.6000000000000001E-2</v>
      </c>
      <c r="K20" s="51">
        <v>0</v>
      </c>
      <c r="L20" s="45">
        <f t="shared" si="0"/>
        <v>5.6000000000000001E-2</v>
      </c>
      <c r="M20" s="50">
        <f t="shared" si="1"/>
        <v>2.3940000000000001</v>
      </c>
    </row>
    <row r="21" spans="1:13" s="43" customFormat="1" ht="74.25" customHeight="1" x14ac:dyDescent="0.25">
      <c r="A21" s="64">
        <v>17</v>
      </c>
      <c r="B21" s="55" t="s">
        <v>11</v>
      </c>
      <c r="C21" s="56" t="s">
        <v>63</v>
      </c>
      <c r="D21" s="56" t="s">
        <v>81</v>
      </c>
      <c r="E21" s="56" t="s">
        <v>64</v>
      </c>
      <c r="F21" s="56" t="s">
        <v>83</v>
      </c>
      <c r="G21" s="64" t="s">
        <v>22</v>
      </c>
      <c r="H21" s="64">
        <v>25</v>
      </c>
      <c r="I21" s="64">
        <v>25</v>
      </c>
      <c r="J21" s="66">
        <v>7.8390000000000004</v>
      </c>
      <c r="K21" s="51">
        <v>0</v>
      </c>
      <c r="L21" s="45">
        <f t="shared" si="0"/>
        <v>7.8390000000000004</v>
      </c>
      <c r="M21" s="50">
        <f t="shared" si="1"/>
        <v>16.661000000000001</v>
      </c>
    </row>
    <row r="22" spans="1:13" s="43" customFormat="1" ht="44.25" customHeight="1" x14ac:dyDescent="0.25">
      <c r="A22" s="64">
        <v>18</v>
      </c>
      <c r="B22" s="55" t="s">
        <v>12</v>
      </c>
      <c r="C22" s="56" t="s">
        <v>63</v>
      </c>
      <c r="D22" s="56" t="s">
        <v>81</v>
      </c>
      <c r="E22" s="56" t="s">
        <v>64</v>
      </c>
      <c r="F22" s="56" t="s">
        <v>84</v>
      </c>
      <c r="G22" s="64" t="s">
        <v>22</v>
      </c>
      <c r="H22" s="64">
        <v>2.5</v>
      </c>
      <c r="I22" s="64">
        <v>2.5</v>
      </c>
      <c r="J22" s="66">
        <v>0.49099999999999999</v>
      </c>
      <c r="K22" s="51">
        <v>0</v>
      </c>
      <c r="L22" s="45">
        <f t="shared" si="0"/>
        <v>0.49099999999999999</v>
      </c>
      <c r="M22" s="50">
        <f t="shared" si="1"/>
        <v>1.9590000000000001</v>
      </c>
    </row>
    <row r="23" spans="1:13" s="43" customFormat="1" ht="49.5" customHeight="1" x14ac:dyDescent="0.25">
      <c r="A23" s="64">
        <v>19</v>
      </c>
      <c r="B23" s="55" t="s">
        <v>52</v>
      </c>
      <c r="C23" s="56" t="s">
        <v>63</v>
      </c>
      <c r="D23" s="56" t="s">
        <v>81</v>
      </c>
      <c r="E23" s="56" t="s">
        <v>64</v>
      </c>
      <c r="F23" s="56" t="s">
        <v>85</v>
      </c>
      <c r="G23" s="64" t="s">
        <v>22</v>
      </c>
      <c r="H23" s="64">
        <v>6.3</v>
      </c>
      <c r="I23" s="64">
        <v>6.3</v>
      </c>
      <c r="J23" s="66">
        <v>2.3860000000000001</v>
      </c>
      <c r="K23" s="51">
        <v>0</v>
      </c>
      <c r="L23" s="45">
        <f t="shared" si="0"/>
        <v>2.3860000000000001</v>
      </c>
      <c r="M23" s="50">
        <f t="shared" si="1"/>
        <v>3.7879999999999994</v>
      </c>
    </row>
    <row r="24" spans="1:13" s="43" customFormat="1" ht="43.5" customHeight="1" x14ac:dyDescent="0.25">
      <c r="A24" s="64">
        <v>20</v>
      </c>
      <c r="B24" s="55" t="s">
        <v>45</v>
      </c>
      <c r="C24" s="56" t="s">
        <v>63</v>
      </c>
      <c r="D24" s="56" t="s">
        <v>81</v>
      </c>
      <c r="E24" s="56" t="s">
        <v>64</v>
      </c>
      <c r="F24" s="56" t="s">
        <v>86</v>
      </c>
      <c r="G24" s="64" t="s">
        <v>22</v>
      </c>
      <c r="H24" s="64">
        <v>25</v>
      </c>
      <c r="I24" s="64">
        <v>25</v>
      </c>
      <c r="J24" s="66">
        <f>13.49+0.152</f>
        <v>13.641999999999999</v>
      </c>
      <c r="K24" s="51">
        <f>2.68876</f>
        <v>2.6887599999999998</v>
      </c>
      <c r="L24" s="45">
        <f t="shared" si="0"/>
        <v>16.330759999999998</v>
      </c>
      <c r="M24" s="50">
        <f t="shared" si="1"/>
        <v>8.1692400000000021</v>
      </c>
    </row>
    <row r="25" spans="1:13" s="43" customFormat="1" ht="38.25" customHeight="1" x14ac:dyDescent="0.25">
      <c r="A25" s="64">
        <v>21</v>
      </c>
      <c r="B25" s="55" t="s">
        <v>38</v>
      </c>
      <c r="C25" s="56" t="s">
        <v>87</v>
      </c>
      <c r="D25" s="56" t="s">
        <v>107</v>
      </c>
      <c r="E25" s="56" t="s">
        <v>64</v>
      </c>
      <c r="F25" s="56" t="s">
        <v>88</v>
      </c>
      <c r="G25" s="64" t="s">
        <v>26</v>
      </c>
      <c r="H25" s="64">
        <v>4</v>
      </c>
      <c r="I25" s="64">
        <v>4</v>
      </c>
      <c r="J25" s="66">
        <f>1.6+0.015</f>
        <v>1.615</v>
      </c>
      <c r="K25" s="51">
        <v>0.56200000000000006</v>
      </c>
      <c r="L25" s="45">
        <f t="shared" si="0"/>
        <v>2.177</v>
      </c>
      <c r="M25" s="50">
        <f t="shared" si="1"/>
        <v>1.7429999999999999</v>
      </c>
    </row>
    <row r="26" spans="1:13" s="43" customFormat="1" ht="35.25" customHeight="1" x14ac:dyDescent="0.25">
      <c r="A26" s="64">
        <v>22</v>
      </c>
      <c r="B26" s="55" t="s">
        <v>39</v>
      </c>
      <c r="C26" s="56" t="s">
        <v>87</v>
      </c>
      <c r="D26" s="56" t="s">
        <v>107</v>
      </c>
      <c r="E26" s="56" t="s">
        <v>64</v>
      </c>
      <c r="F26" s="56" t="s">
        <v>89</v>
      </c>
      <c r="G26" s="64" t="s">
        <v>27</v>
      </c>
      <c r="H26" s="64">
        <v>10</v>
      </c>
      <c r="I26" s="64">
        <v>10</v>
      </c>
      <c r="J26" s="66">
        <f>11.7+0.667</f>
        <v>12.366999999999999</v>
      </c>
      <c r="K26" s="51">
        <v>0.55469999999999997</v>
      </c>
      <c r="L26" s="45">
        <f t="shared" si="0"/>
        <v>12.9217</v>
      </c>
      <c r="M26" s="50">
        <f t="shared" si="1"/>
        <v>-3.1216999999999988</v>
      </c>
    </row>
    <row r="27" spans="1:13" s="43" customFormat="1" ht="39" customHeight="1" x14ac:dyDescent="0.25">
      <c r="A27" s="64">
        <v>23</v>
      </c>
      <c r="B27" s="55" t="s">
        <v>40</v>
      </c>
      <c r="C27" s="56" t="s">
        <v>87</v>
      </c>
      <c r="D27" s="56" t="s">
        <v>107</v>
      </c>
      <c r="E27" s="56" t="s">
        <v>64</v>
      </c>
      <c r="F27" s="56" t="s">
        <v>90</v>
      </c>
      <c r="G27" s="64" t="s">
        <v>27</v>
      </c>
      <c r="H27" s="64">
        <v>2.5</v>
      </c>
      <c r="I27" s="64">
        <v>2.5</v>
      </c>
      <c r="J27" s="66">
        <v>0.67199999999999993</v>
      </c>
      <c r="K27" s="51">
        <v>0</v>
      </c>
      <c r="L27" s="45">
        <f t="shared" si="0"/>
        <v>0.67199999999999993</v>
      </c>
      <c r="M27" s="50">
        <f t="shared" si="1"/>
        <v>1.7780000000000002</v>
      </c>
    </row>
    <row r="28" spans="1:13" s="43" customFormat="1" ht="44.25" customHeight="1" x14ac:dyDescent="0.25">
      <c r="A28" s="64">
        <v>24</v>
      </c>
      <c r="B28" s="55" t="s">
        <v>41</v>
      </c>
      <c r="C28" s="56" t="s">
        <v>87</v>
      </c>
      <c r="D28" s="56" t="s">
        <v>107</v>
      </c>
      <c r="E28" s="56" t="s">
        <v>64</v>
      </c>
      <c r="F28" s="56" t="s">
        <v>91</v>
      </c>
      <c r="G28" s="64" t="s">
        <v>26</v>
      </c>
      <c r="H28" s="64">
        <v>6.3</v>
      </c>
      <c r="I28" s="64">
        <v>6.3</v>
      </c>
      <c r="J28" s="66">
        <v>1</v>
      </c>
      <c r="K28" s="51">
        <v>0</v>
      </c>
      <c r="L28" s="45">
        <f t="shared" si="0"/>
        <v>1</v>
      </c>
      <c r="M28" s="50">
        <f t="shared" si="1"/>
        <v>5.1739999999999995</v>
      </c>
    </row>
    <row r="29" spans="1:13" s="43" customFormat="1" ht="43.5" customHeight="1" x14ac:dyDescent="0.25">
      <c r="A29" s="64">
        <v>25</v>
      </c>
      <c r="B29" s="55" t="s">
        <v>16</v>
      </c>
      <c r="C29" s="56" t="s">
        <v>63</v>
      </c>
      <c r="D29" s="56" t="s">
        <v>92</v>
      </c>
      <c r="E29" s="56" t="s">
        <v>64</v>
      </c>
      <c r="F29" s="56" t="s">
        <v>93</v>
      </c>
      <c r="G29" s="64" t="s">
        <v>42</v>
      </c>
      <c r="H29" s="64">
        <v>16</v>
      </c>
      <c r="I29" s="64">
        <v>16</v>
      </c>
      <c r="J29" s="66">
        <f>4.272+0.035</f>
        <v>4.3070000000000004</v>
      </c>
      <c r="K29" s="51">
        <v>1.7695700000000001</v>
      </c>
      <c r="L29" s="45">
        <f t="shared" si="0"/>
        <v>6.0765700000000002</v>
      </c>
      <c r="M29" s="50">
        <f t="shared" si="1"/>
        <v>9.6034299999999995</v>
      </c>
    </row>
    <row r="30" spans="1:13" s="43" customFormat="1" ht="44.25" customHeight="1" x14ac:dyDescent="0.25">
      <c r="A30" s="64">
        <v>26</v>
      </c>
      <c r="B30" s="55" t="s">
        <v>9</v>
      </c>
      <c r="C30" s="56" t="s">
        <v>63</v>
      </c>
      <c r="D30" s="56" t="s">
        <v>94</v>
      </c>
      <c r="E30" s="56" t="s">
        <v>64</v>
      </c>
      <c r="F30" s="56" t="s">
        <v>95</v>
      </c>
      <c r="G30" s="64" t="s">
        <v>22</v>
      </c>
      <c r="H30" s="64">
        <v>2.5</v>
      </c>
      <c r="I30" s="64">
        <v>2.5</v>
      </c>
      <c r="J30" s="66">
        <v>0.53</v>
      </c>
      <c r="K30" s="51">
        <v>0.12529999999999999</v>
      </c>
      <c r="L30" s="45">
        <f t="shared" si="0"/>
        <v>0.65529999999999999</v>
      </c>
      <c r="M30" s="50">
        <f t="shared" si="1"/>
        <v>1.7947000000000002</v>
      </c>
    </row>
    <row r="31" spans="1:13" s="43" customFormat="1" ht="45" customHeight="1" x14ac:dyDescent="0.25">
      <c r="A31" s="64">
        <v>27</v>
      </c>
      <c r="B31" s="59" t="s">
        <v>59</v>
      </c>
      <c r="C31" s="56" t="s">
        <v>63</v>
      </c>
      <c r="D31" s="56" t="s">
        <v>107</v>
      </c>
      <c r="E31" s="56" t="s">
        <v>64</v>
      </c>
      <c r="F31" s="56" t="s">
        <v>96</v>
      </c>
      <c r="G31" s="65" t="s">
        <v>27</v>
      </c>
      <c r="H31" s="65">
        <v>6.3</v>
      </c>
      <c r="I31" s="65">
        <v>6.3</v>
      </c>
      <c r="J31" s="67">
        <v>1.496</v>
      </c>
      <c r="K31" s="51">
        <v>1.4379</v>
      </c>
      <c r="L31" s="45">
        <f t="shared" si="0"/>
        <v>2.9339</v>
      </c>
      <c r="M31" s="50">
        <f t="shared" si="1"/>
        <v>3.2400999999999995</v>
      </c>
    </row>
    <row r="32" spans="1:13" s="43" customFormat="1" ht="45" customHeight="1" x14ac:dyDescent="0.25">
      <c r="A32" s="64">
        <v>28</v>
      </c>
      <c r="B32" s="55" t="s">
        <v>104</v>
      </c>
      <c r="C32" s="56" t="s">
        <v>63</v>
      </c>
      <c r="D32" s="56" t="s">
        <v>63</v>
      </c>
      <c r="E32" s="56" t="s">
        <v>64</v>
      </c>
      <c r="F32" s="56" t="s">
        <v>105</v>
      </c>
      <c r="G32" s="64" t="s">
        <v>26</v>
      </c>
      <c r="H32" s="64">
        <v>2.5</v>
      </c>
      <c r="I32" s="64">
        <v>2.5</v>
      </c>
      <c r="J32" s="66">
        <v>0.749</v>
      </c>
      <c r="K32" s="51">
        <v>0</v>
      </c>
      <c r="L32" s="45">
        <f t="shared" si="0"/>
        <v>0.749</v>
      </c>
      <c r="M32" s="50">
        <f t="shared" si="1"/>
        <v>1.7010000000000001</v>
      </c>
    </row>
    <row r="33" spans="1:13" ht="28.5" customHeight="1" x14ac:dyDescent="0.25">
      <c r="A33" s="34"/>
      <c r="B33" s="35"/>
      <c r="C33" s="35"/>
      <c r="D33" s="35"/>
      <c r="E33" s="35"/>
      <c r="F33" s="35"/>
      <c r="G33" s="34"/>
      <c r="H33" s="34"/>
      <c r="I33" s="34"/>
      <c r="J33" s="52"/>
      <c r="K33" s="36"/>
      <c r="L33" s="36"/>
      <c r="M33" s="40"/>
    </row>
    <row r="34" spans="1:13" ht="28.5" customHeight="1" x14ac:dyDescent="0.25">
      <c r="A34" s="33" t="s">
        <v>57</v>
      </c>
      <c r="B34" s="39"/>
      <c r="C34" s="39"/>
      <c r="D34" s="39"/>
      <c r="E34" s="39"/>
      <c r="F34" s="39"/>
      <c r="G34" s="39"/>
      <c r="H34" s="39"/>
      <c r="I34" s="39"/>
      <c r="J34" s="60"/>
      <c r="K34" s="39"/>
      <c r="L34" s="39"/>
      <c r="M34" s="41"/>
    </row>
    <row r="35" spans="1:13" ht="15" x14ac:dyDescent="0.25">
      <c r="A35" s="46" t="s">
        <v>99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33"/>
    </row>
    <row r="36" spans="1:13" ht="15" x14ac:dyDescent="0.25">
      <c r="A36" s="43" t="s">
        <v>100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33"/>
      <c r="M36" s="47"/>
    </row>
    <row r="37" spans="1:13" s="49" customFormat="1" ht="15" x14ac:dyDescent="0.25">
      <c r="A37" s="48" t="s">
        <v>103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6"/>
    </row>
    <row r="38" spans="1:13" s="44" customFormat="1" ht="60.75" customHeight="1" x14ac:dyDescent="0.25">
      <c r="A38" s="79" t="s">
        <v>106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</row>
    <row r="39" spans="1:13" ht="28.5" customHeight="1" x14ac:dyDescent="0.25">
      <c r="B39" s="39"/>
      <c r="C39" s="39"/>
      <c r="D39" s="39"/>
      <c r="E39" s="39"/>
      <c r="F39" s="39"/>
      <c r="G39" s="39"/>
      <c r="H39" s="39"/>
      <c r="I39" s="39"/>
      <c r="J39" s="61"/>
      <c r="K39" s="39"/>
      <c r="L39" s="39"/>
      <c r="M39" s="41"/>
    </row>
  </sheetData>
  <autoFilter ref="A4:M32"/>
  <mergeCells count="13">
    <mergeCell ref="A38:L38"/>
    <mergeCell ref="A1:M1"/>
    <mergeCell ref="B2:B3"/>
    <mergeCell ref="G2:G3"/>
    <mergeCell ref="H2:I2"/>
    <mergeCell ref="L2:L3"/>
    <mergeCell ref="M2:M3"/>
    <mergeCell ref="A2:A3"/>
    <mergeCell ref="C2:C3"/>
    <mergeCell ref="D2:D3"/>
    <mergeCell ref="E2:F2"/>
    <mergeCell ref="J2:J3"/>
    <mergeCell ref="K2:K3"/>
  </mergeCell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на сайт</vt:lpstr>
      <vt:lpstr>Лист3</vt:lpstr>
      <vt:lpstr>Лист3!Область_печати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2024-04-04T06:28:54Z</dcterms:modified>
</cp:coreProperties>
</file>