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Лист1!$A$1:$P$34</definedName>
  </definedNames>
  <calcPr calcId="145621"/>
</workbook>
</file>

<file path=xl/calcChain.xml><?xml version="1.0" encoding="utf-8"?>
<calcChain xmlns="http://schemas.openxmlformats.org/spreadsheetml/2006/main">
  <c r="P32" i="1" l="1"/>
  <c r="M32" i="1"/>
  <c r="G32" i="1"/>
  <c r="F32" i="1"/>
  <c r="I32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5" i="1"/>
  <c r="M29" i="1"/>
  <c r="M28" i="1"/>
  <c r="M27" i="1"/>
  <c r="M23" i="1"/>
  <c r="M20" i="1"/>
  <c r="M15" i="1"/>
  <c r="M13" i="1"/>
  <c r="M12" i="1"/>
  <c r="M11" i="1"/>
  <c r="M10" i="1"/>
  <c r="M9" i="1"/>
  <c r="M8" i="1"/>
  <c r="M7" i="1"/>
  <c r="M6" i="1"/>
  <c r="M14" i="1"/>
  <c r="M16" i="1"/>
  <c r="M17" i="1"/>
  <c r="M18" i="1"/>
  <c r="M19" i="1"/>
  <c r="M21" i="1"/>
  <c r="M22" i="1"/>
  <c r="M24" i="1"/>
  <c r="M25" i="1"/>
  <c r="M26" i="1"/>
  <c r="M5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5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K16" i="1"/>
  <c r="K26" i="1"/>
  <c r="K21" i="1"/>
  <c r="K22" i="1"/>
  <c r="K18" i="1"/>
  <c r="K25" i="1"/>
</calcChain>
</file>

<file path=xl/comments1.xml><?xml version="1.0" encoding="utf-8"?>
<comments xmlns="http://schemas.openxmlformats.org/spreadsheetml/2006/main">
  <authors>
    <author>Автор</author>
  </authors>
  <commentLis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ПС ГИБДД
</t>
        </r>
      </text>
    </comment>
    <comment ref="P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минусом мощности по ПС Западная (т.к. она запитана от Югры)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отнять эту мощность от Югры</t>
        </r>
      </text>
    </comment>
    <comment ref="K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прибалтийская</t>
        </r>
      </text>
    </comment>
  </commentList>
</comments>
</file>

<file path=xl/sharedStrings.xml><?xml version="1.0" encoding="utf-8"?>
<sst xmlns="http://schemas.openxmlformats.org/spreadsheetml/2006/main" count="106" uniqueCount="58">
  <si>
    <t>№ п/п</t>
  </si>
  <si>
    <t>наименование подстанции</t>
  </si>
  <si>
    <t>1Т</t>
  </si>
  <si>
    <t>2Т</t>
  </si>
  <si>
    <t>пропускная способность ПС, МВт</t>
  </si>
  <si>
    <t>действующие ТУ, МВт</t>
  </si>
  <si>
    <t>нагрузка на ПС с учетом действующих ТУ, МВт</t>
  </si>
  <si>
    <t>факт</t>
  </si>
  <si>
    <t>факт+ТУ</t>
  </si>
  <si>
    <t>уровень напряжения, кВ</t>
  </si>
  <si>
    <t>установленная мощность существующих силовых трансформаторов, МВА</t>
  </si>
  <si>
    <t>центр питания</t>
  </si>
  <si>
    <t>балансовая принадлежность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</si>
  <si>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</si>
  <si>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</si>
  <si>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</si>
  <si>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</si>
  <si>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</si>
  <si>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</si>
  <si>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Восточная (Авангард)</t>
  </si>
  <si>
    <t>ПС Самарово</t>
  </si>
  <si>
    <t>ПС Юмас</t>
  </si>
  <si>
    <t>ПС МДФ</t>
  </si>
  <si>
    <t>ПС Березово</t>
  </si>
  <si>
    <t>ПС Тесла</t>
  </si>
  <si>
    <t>ПС Фарада</t>
  </si>
  <si>
    <t>ПС Луговская</t>
  </si>
  <si>
    <t>ПС Половинка</t>
  </si>
  <si>
    <t>ПС Ямки</t>
  </si>
  <si>
    <t>ПС Кама</t>
  </si>
  <si>
    <t>ПС № 30</t>
  </si>
  <si>
    <t>ПС № 35</t>
  </si>
  <si>
    <t>ПС № 36</t>
  </si>
  <si>
    <t>ПС № 21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</si>
  <si>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</si>
  <si>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</si>
  <si>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</si>
  <si>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</si>
  <si>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</si>
  <si>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</si>
  <si>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</si>
  <si>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</si>
  <si>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</si>
  <si>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</si>
  <si>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</si>
  <si>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-</t>
  </si>
  <si>
    <t>максимальная мощность по действующим ТУ и заявкам, МВт</t>
  </si>
  <si>
    <t>9 (5-6)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</si>
  <si>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</si>
  <si>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</si>
  <si>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</si>
  <si>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</si>
  <si>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</si>
  <si>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II квартал 2012 г.</t>
  </si>
  <si>
    <t>ПС Восточная (Чара) *</t>
  </si>
  <si>
    <t>ПС Западная *</t>
  </si>
  <si>
    <t>ПС Урай-2 *</t>
  </si>
  <si>
    <t xml:space="preserve">                    Примечание: * - центр питания закрыт для технологического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</si>
</sst>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2"/>
  <sheetViews>
    <sheetView tabSelected="1" view="pageBreakPreview" zoomScaleNormal="100" zoomScaleSheetLayoutView="100" workbookViewId="0">
      <selection activeCell="J10" sqref="J10"/>
    </sheetView>
  </sheetViews>
  <sheetFormatPr defaultRowHeight="15" x14ac:dyDescent="0.25"/>
  <cols>
    <col min="1" max="1" width="9.140625" style="1"/>
    <col min="2" max="2" width="29.5703125" style="1" customWidth="1"/>
    <col min="3" max="3" width="12.85546875" style="1" customWidth="1"/>
    <col min="4" max="4" width="17.28515625" style="1" hidden="1" customWidth="1"/>
    <col min="5" max="5" width="17" style="1" hidden="1" customWidth="1"/>
    <col min="6" max="7" width="12.7109375" style="1" customWidth="1"/>
    <col min="8" max="8" width="12.7109375" style="1" hidden="1" customWidth="1"/>
    <col min="9" max="9" width="16.42578125" style="1" customWidth="1"/>
    <col min="10" max="10" width="22.5703125" style="1" customWidth="1"/>
    <col min="11" max="11" width="14.28515625" style="1" customWidth="1"/>
    <col min="12" max="12" width="13.7109375" style="1" hidden="1" customWidth="1"/>
    <col min="13" max="13" width="13.7109375" style="1" customWidth="1"/>
    <col min="14" max="14" width="11.7109375" style="1" hidden="1" customWidth="1"/>
    <col min="15" max="15" width="17.140625" style="1" hidden="1" customWidth="1"/>
    <col min="16" max="16" width="20.5703125" customWidth="1"/>
    <col min="17" max="17" width="4.5703125" customWidth="1"/>
  </cols>
  <sheetData>
    <row r="1" spans="1:20" ht="27.75" customHeight="1" thickBot="1" x14ac:dyDescent="0.3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0" ht="60" customHeight="1" x14ac:dyDescent="0.25">
      <c r="A2" s="40" t="s">
        <v>0</v>
      </c>
      <c r="B2" s="39" t="s">
        <v>1</v>
      </c>
      <c r="C2" s="39" t="s">
        <v>9</v>
      </c>
      <c r="D2" s="39" t="s">
        <v>11</v>
      </c>
      <c r="E2" s="39" t="s">
        <v>12</v>
      </c>
      <c r="F2" s="39" t="s">
        <v>10</v>
      </c>
      <c r="G2" s="39"/>
      <c r="H2" s="39" t="s">
        <v>44</v>
      </c>
      <c r="I2" s="39" t="s">
        <v>4</v>
      </c>
      <c r="J2" s="39" t="s">
        <v>52</v>
      </c>
      <c r="K2" s="39" t="s">
        <v>46</v>
      </c>
      <c r="L2" s="39" t="s">
        <v>5</v>
      </c>
      <c r="M2" s="39" t="s">
        <v>6</v>
      </c>
      <c r="N2" s="36" t="s">
        <v>50</v>
      </c>
      <c r="O2" s="43" t="s">
        <v>8</v>
      </c>
      <c r="P2" s="37" t="s">
        <v>50</v>
      </c>
    </row>
    <row r="3" spans="1:20" ht="51.75" customHeight="1" x14ac:dyDescent="0.25">
      <c r="A3" s="41"/>
      <c r="B3" s="42"/>
      <c r="C3" s="42"/>
      <c r="D3" s="42"/>
      <c r="E3" s="42"/>
      <c r="F3" s="35" t="s">
        <v>2</v>
      </c>
      <c r="G3" s="35" t="s">
        <v>3</v>
      </c>
      <c r="H3" s="42"/>
      <c r="I3" s="42"/>
      <c r="J3" s="42"/>
      <c r="K3" s="42"/>
      <c r="L3" s="42"/>
      <c r="M3" s="42"/>
      <c r="N3" s="35" t="s">
        <v>7</v>
      </c>
      <c r="O3" s="44"/>
      <c r="P3" s="38"/>
    </row>
    <row r="4" spans="1:20" s="33" customFormat="1" ht="16.5" customHeight="1" x14ac:dyDescent="0.25">
      <c r="A4" s="16"/>
      <c r="B4" s="32">
        <v>1</v>
      </c>
      <c r="C4" s="32">
        <v>2</v>
      </c>
      <c r="D4" s="32"/>
      <c r="E4" s="32"/>
      <c r="F4" s="32">
        <v>3</v>
      </c>
      <c r="G4" s="32">
        <v>4</v>
      </c>
      <c r="H4" s="32"/>
      <c r="I4" s="32">
        <v>5</v>
      </c>
      <c r="J4" s="32">
        <v>6</v>
      </c>
      <c r="K4" s="32">
        <v>7</v>
      </c>
      <c r="L4" s="32"/>
      <c r="M4" s="32" t="s">
        <v>48</v>
      </c>
      <c r="N4" s="32" t="s">
        <v>47</v>
      </c>
      <c r="O4" s="32"/>
      <c r="P4" s="55" t="s">
        <v>49</v>
      </c>
    </row>
    <row r="5" spans="1:20" x14ac:dyDescent="0.25">
      <c r="A5" s="24">
        <v>1</v>
      </c>
      <c r="B5" s="25" t="s">
        <v>13</v>
      </c>
      <c r="C5" s="26" t="s">
        <v>34</v>
      </c>
      <c r="D5" s="27"/>
      <c r="E5" s="27"/>
      <c r="F5" s="27">
        <v>125</v>
      </c>
      <c r="G5" s="27">
        <v>125</v>
      </c>
      <c r="H5" s="27">
        <v>0.92</v>
      </c>
      <c r="I5" s="28">
        <f t="shared" ref="I5:I28" si="0">((G5*H5)/100)*105</f>
        <v>120.74999999999999</v>
      </c>
      <c r="J5" s="29">
        <v>46.8</v>
      </c>
      <c r="K5" s="29">
        <v>40.32</v>
      </c>
      <c r="L5" s="30"/>
      <c r="M5" s="28">
        <f>J5+K5</f>
        <v>87.12</v>
      </c>
      <c r="N5" s="30">
        <f>I5-J5</f>
        <v>73.949999999999989</v>
      </c>
      <c r="O5" s="30">
        <f>N5-L5</f>
        <v>73.949999999999989</v>
      </c>
      <c r="P5" s="31">
        <f>I5-M5</f>
        <v>33.629999999999981</v>
      </c>
      <c r="R5" s="14"/>
    </row>
    <row r="6" spans="1:20" x14ac:dyDescent="0.25">
      <c r="A6" s="16">
        <v>2</v>
      </c>
      <c r="B6" s="10" t="s">
        <v>14</v>
      </c>
      <c r="C6" s="9" t="s">
        <v>35</v>
      </c>
      <c r="D6" s="8"/>
      <c r="E6" s="8"/>
      <c r="F6" s="8">
        <v>2.5</v>
      </c>
      <c r="G6" s="8">
        <v>2.5</v>
      </c>
      <c r="H6" s="8">
        <v>0.92</v>
      </c>
      <c r="I6" s="17">
        <f t="shared" si="0"/>
        <v>2.4150000000000005</v>
      </c>
      <c r="J6" s="12">
        <v>0.55000000000000004</v>
      </c>
      <c r="K6" s="5" t="s">
        <v>45</v>
      </c>
      <c r="L6" s="6"/>
      <c r="M6" s="28">
        <f t="shared" ref="M6:M13" si="1">J6</f>
        <v>0.55000000000000004</v>
      </c>
      <c r="N6" s="30">
        <f t="shared" ref="N6:N29" si="2">I6-J6</f>
        <v>1.8650000000000004</v>
      </c>
      <c r="O6" s="6">
        <f t="shared" ref="O6:O29" si="3">N6-L6</f>
        <v>1.8650000000000004</v>
      </c>
      <c r="P6" s="31">
        <f t="shared" ref="P6:P29" si="4">I6-M6</f>
        <v>1.8650000000000004</v>
      </c>
    </row>
    <row r="7" spans="1:20" x14ac:dyDescent="0.25">
      <c r="A7" s="16">
        <v>3</v>
      </c>
      <c r="B7" s="10" t="s">
        <v>15</v>
      </c>
      <c r="C7" s="10" t="s">
        <v>36</v>
      </c>
      <c r="D7" s="15"/>
      <c r="E7" s="15"/>
      <c r="F7" s="15">
        <v>40</v>
      </c>
      <c r="G7" s="15">
        <v>40</v>
      </c>
      <c r="H7" s="15">
        <v>0.92</v>
      </c>
      <c r="I7" s="20">
        <f t="shared" si="0"/>
        <v>38.640000000000008</v>
      </c>
      <c r="J7" s="21">
        <v>27.815000000000001</v>
      </c>
      <c r="K7" s="19" t="s">
        <v>45</v>
      </c>
      <c r="L7" s="22"/>
      <c r="M7" s="28">
        <f t="shared" si="1"/>
        <v>27.815000000000001</v>
      </c>
      <c r="N7" s="30">
        <f t="shared" si="2"/>
        <v>10.825000000000006</v>
      </c>
      <c r="O7" s="22">
        <f t="shared" si="3"/>
        <v>10.825000000000006</v>
      </c>
      <c r="P7" s="31">
        <f t="shared" si="4"/>
        <v>10.825000000000006</v>
      </c>
    </row>
    <row r="8" spans="1:20" x14ac:dyDescent="0.25">
      <c r="A8" s="16">
        <v>4</v>
      </c>
      <c r="B8" s="10" t="s">
        <v>16</v>
      </c>
      <c r="C8" s="9" t="s">
        <v>35</v>
      </c>
      <c r="D8" s="8"/>
      <c r="E8" s="8"/>
      <c r="F8" s="8">
        <v>25</v>
      </c>
      <c r="G8" s="8">
        <v>25</v>
      </c>
      <c r="H8" s="8">
        <v>0.92</v>
      </c>
      <c r="I8" s="17">
        <f t="shared" si="0"/>
        <v>24.150000000000002</v>
      </c>
      <c r="J8" s="12">
        <v>8.89</v>
      </c>
      <c r="K8" s="5" t="s">
        <v>45</v>
      </c>
      <c r="L8" s="6"/>
      <c r="M8" s="28">
        <f t="shared" si="1"/>
        <v>8.89</v>
      </c>
      <c r="N8" s="30">
        <f t="shared" si="2"/>
        <v>15.260000000000002</v>
      </c>
      <c r="O8" s="6">
        <f t="shared" si="3"/>
        <v>15.260000000000002</v>
      </c>
      <c r="P8" s="31">
        <f t="shared" si="4"/>
        <v>15.260000000000002</v>
      </c>
    </row>
    <row r="9" spans="1:20" x14ac:dyDescent="0.25">
      <c r="A9" s="16">
        <v>5</v>
      </c>
      <c r="B9" s="10" t="s">
        <v>17</v>
      </c>
      <c r="C9" s="9" t="s">
        <v>35</v>
      </c>
      <c r="D9" s="8"/>
      <c r="E9" s="8"/>
      <c r="F9" s="8">
        <v>2.5</v>
      </c>
      <c r="G9" s="8">
        <v>2.5</v>
      </c>
      <c r="H9" s="8">
        <v>0.92</v>
      </c>
      <c r="I9" s="17">
        <f t="shared" si="0"/>
        <v>2.4150000000000005</v>
      </c>
      <c r="J9" s="12">
        <v>0.66</v>
      </c>
      <c r="K9" s="5" t="s">
        <v>45</v>
      </c>
      <c r="L9" s="6"/>
      <c r="M9" s="28">
        <f t="shared" si="1"/>
        <v>0.66</v>
      </c>
      <c r="N9" s="30">
        <f t="shared" si="2"/>
        <v>1.7550000000000003</v>
      </c>
      <c r="O9" s="6">
        <f t="shared" si="3"/>
        <v>1.7550000000000003</v>
      </c>
      <c r="P9" s="31">
        <f t="shared" si="4"/>
        <v>1.7550000000000003</v>
      </c>
    </row>
    <row r="10" spans="1:20" x14ac:dyDescent="0.25">
      <c r="A10" s="16">
        <v>6</v>
      </c>
      <c r="B10" s="10" t="s">
        <v>18</v>
      </c>
      <c r="C10" s="9" t="s">
        <v>35</v>
      </c>
      <c r="D10" s="8"/>
      <c r="E10" s="8"/>
      <c r="F10" s="8">
        <v>6.3</v>
      </c>
      <c r="G10" s="8">
        <v>6.3</v>
      </c>
      <c r="H10" s="8">
        <v>0.92</v>
      </c>
      <c r="I10" s="17">
        <f t="shared" si="0"/>
        <v>6.0858000000000008</v>
      </c>
      <c r="J10" s="12">
        <v>3.11</v>
      </c>
      <c r="K10" s="5" t="s">
        <v>45</v>
      </c>
      <c r="L10" s="6"/>
      <c r="M10" s="28">
        <f t="shared" si="1"/>
        <v>3.11</v>
      </c>
      <c r="N10" s="30">
        <f t="shared" si="2"/>
        <v>2.9758000000000009</v>
      </c>
      <c r="O10" s="6">
        <f t="shared" si="3"/>
        <v>2.9758000000000009</v>
      </c>
      <c r="P10" s="31">
        <f t="shared" si="4"/>
        <v>2.9758000000000009</v>
      </c>
    </row>
    <row r="11" spans="1:20" ht="15" customHeight="1" x14ac:dyDescent="0.25">
      <c r="A11" s="23">
        <v>7</v>
      </c>
      <c r="B11" s="10" t="s">
        <v>54</v>
      </c>
      <c r="C11" s="10" t="s">
        <v>35</v>
      </c>
      <c r="D11" s="15"/>
      <c r="E11" s="15"/>
      <c r="F11" s="15">
        <v>25</v>
      </c>
      <c r="G11" s="15">
        <v>25</v>
      </c>
      <c r="H11" s="15">
        <v>0.92</v>
      </c>
      <c r="I11" s="20">
        <f t="shared" si="0"/>
        <v>24.150000000000002</v>
      </c>
      <c r="J11" s="21">
        <v>30.63</v>
      </c>
      <c r="K11" s="19" t="s">
        <v>45</v>
      </c>
      <c r="L11" s="22"/>
      <c r="M11" s="28">
        <f t="shared" si="1"/>
        <v>30.63</v>
      </c>
      <c r="N11" s="30">
        <f t="shared" si="2"/>
        <v>-6.4799999999999969</v>
      </c>
      <c r="O11" s="22">
        <f t="shared" si="3"/>
        <v>-6.4799999999999969</v>
      </c>
      <c r="P11" s="31">
        <f t="shared" si="4"/>
        <v>-6.4799999999999969</v>
      </c>
    </row>
    <row r="12" spans="1:20" x14ac:dyDescent="0.25">
      <c r="A12" s="16">
        <v>8</v>
      </c>
      <c r="B12" s="10" t="s">
        <v>19</v>
      </c>
      <c r="C12" s="9" t="s">
        <v>35</v>
      </c>
      <c r="D12" s="8"/>
      <c r="E12" s="8"/>
      <c r="F12" s="8">
        <v>25</v>
      </c>
      <c r="G12" s="8">
        <v>25</v>
      </c>
      <c r="H12" s="8">
        <v>0.92</v>
      </c>
      <c r="I12" s="17">
        <f t="shared" si="0"/>
        <v>24.150000000000002</v>
      </c>
      <c r="J12" s="12">
        <v>20.8</v>
      </c>
      <c r="K12" s="5" t="s">
        <v>45</v>
      </c>
      <c r="L12" s="6"/>
      <c r="M12" s="28">
        <f t="shared" si="1"/>
        <v>20.8</v>
      </c>
      <c r="N12" s="30">
        <f t="shared" si="2"/>
        <v>3.3500000000000014</v>
      </c>
      <c r="O12" s="6">
        <f t="shared" si="3"/>
        <v>3.3500000000000014</v>
      </c>
      <c r="P12" s="31">
        <f t="shared" si="4"/>
        <v>3.3500000000000014</v>
      </c>
    </row>
    <row r="13" spans="1:20" ht="15" customHeight="1" x14ac:dyDescent="0.25">
      <c r="A13" s="16">
        <v>9</v>
      </c>
      <c r="B13" s="10" t="s">
        <v>20</v>
      </c>
      <c r="C13" s="9" t="s">
        <v>35</v>
      </c>
      <c r="D13" s="8"/>
      <c r="E13" s="8"/>
      <c r="F13" s="8">
        <v>25</v>
      </c>
      <c r="G13" s="8">
        <v>25</v>
      </c>
      <c r="H13" s="8">
        <v>0.92</v>
      </c>
      <c r="I13" s="17">
        <f t="shared" si="0"/>
        <v>24.150000000000002</v>
      </c>
      <c r="J13" s="12">
        <v>20.8</v>
      </c>
      <c r="K13" s="5" t="s">
        <v>45</v>
      </c>
      <c r="L13" s="6"/>
      <c r="M13" s="28">
        <f t="shared" si="1"/>
        <v>20.8</v>
      </c>
      <c r="N13" s="30">
        <f t="shared" si="2"/>
        <v>3.3500000000000014</v>
      </c>
      <c r="O13" s="6">
        <f t="shared" si="3"/>
        <v>3.3500000000000014</v>
      </c>
      <c r="P13" s="31">
        <f t="shared" si="4"/>
        <v>3.3500000000000014</v>
      </c>
    </row>
    <row r="14" spans="1:20" ht="15" customHeight="1" x14ac:dyDescent="0.25">
      <c r="A14" s="23">
        <v>10</v>
      </c>
      <c r="B14" s="10" t="s">
        <v>55</v>
      </c>
      <c r="C14" s="10" t="s">
        <v>35</v>
      </c>
      <c r="D14" s="15"/>
      <c r="E14" s="15"/>
      <c r="F14" s="15">
        <v>16</v>
      </c>
      <c r="G14" s="15">
        <v>16</v>
      </c>
      <c r="H14" s="15">
        <v>0.92</v>
      </c>
      <c r="I14" s="20">
        <f t="shared" si="0"/>
        <v>15.456</v>
      </c>
      <c r="J14" s="21">
        <v>21</v>
      </c>
      <c r="K14" s="21">
        <v>2.8820000000000001</v>
      </c>
      <c r="L14" s="22"/>
      <c r="M14" s="28">
        <f t="shared" ref="M14:M26" si="5">J14+K14</f>
        <v>23.882000000000001</v>
      </c>
      <c r="N14" s="30">
        <f t="shared" si="2"/>
        <v>-5.5440000000000005</v>
      </c>
      <c r="O14" s="22">
        <f t="shared" si="3"/>
        <v>-5.5440000000000005</v>
      </c>
      <c r="P14" s="31">
        <f t="shared" si="4"/>
        <v>-8.4260000000000019</v>
      </c>
      <c r="T14" s="54"/>
    </row>
    <row r="15" spans="1:20" x14ac:dyDescent="0.25">
      <c r="A15" s="23">
        <v>11</v>
      </c>
      <c r="B15" s="10" t="s">
        <v>56</v>
      </c>
      <c r="C15" s="10" t="s">
        <v>37</v>
      </c>
      <c r="D15" s="15"/>
      <c r="E15" s="15"/>
      <c r="F15" s="15">
        <v>25</v>
      </c>
      <c r="G15" s="15">
        <v>25</v>
      </c>
      <c r="H15" s="15">
        <v>0.92</v>
      </c>
      <c r="I15" s="20">
        <f t="shared" si="0"/>
        <v>24.150000000000002</v>
      </c>
      <c r="J15" s="21">
        <v>38.200000000000003</v>
      </c>
      <c r="K15" s="19" t="s">
        <v>45</v>
      </c>
      <c r="L15" s="22"/>
      <c r="M15" s="28">
        <f>J15</f>
        <v>38.200000000000003</v>
      </c>
      <c r="N15" s="30">
        <f t="shared" si="2"/>
        <v>-14.05</v>
      </c>
      <c r="O15" s="22">
        <f t="shared" si="3"/>
        <v>-14.05</v>
      </c>
      <c r="P15" s="31">
        <f t="shared" si="4"/>
        <v>-14.05</v>
      </c>
    </row>
    <row r="16" spans="1:20" x14ac:dyDescent="0.25">
      <c r="A16" s="16">
        <v>12</v>
      </c>
      <c r="B16" s="10" t="s">
        <v>21</v>
      </c>
      <c r="C16" s="10" t="s">
        <v>38</v>
      </c>
      <c r="D16" s="8"/>
      <c r="E16" s="8"/>
      <c r="F16" s="8">
        <v>16</v>
      </c>
      <c r="G16" s="8">
        <v>16</v>
      </c>
      <c r="H16" s="8">
        <v>0.92</v>
      </c>
      <c r="I16" s="17">
        <f t="shared" si="0"/>
        <v>15.456</v>
      </c>
      <c r="J16" s="12">
        <v>11.83</v>
      </c>
      <c r="K16" s="12">
        <f>0.03+0.03+0.065+0.03002+0.17+0.182+0.053+0.053+0.3+0.1509+0.099+0.032+0.052</f>
        <v>1.2469200000000003</v>
      </c>
      <c r="L16" s="6"/>
      <c r="M16" s="28">
        <f t="shared" si="5"/>
        <v>13.076920000000001</v>
      </c>
      <c r="N16" s="30">
        <f t="shared" si="2"/>
        <v>3.6259999999999994</v>
      </c>
      <c r="O16" s="6">
        <f t="shared" si="3"/>
        <v>3.6259999999999994</v>
      </c>
      <c r="P16" s="31">
        <f t="shared" si="4"/>
        <v>2.3790799999999983</v>
      </c>
    </row>
    <row r="17" spans="1:20" x14ac:dyDescent="0.25">
      <c r="A17" s="16">
        <v>13</v>
      </c>
      <c r="B17" s="10" t="s">
        <v>22</v>
      </c>
      <c r="C17" s="9" t="s">
        <v>36</v>
      </c>
      <c r="D17" s="8"/>
      <c r="E17" s="8"/>
      <c r="F17" s="8">
        <v>25</v>
      </c>
      <c r="G17" s="8">
        <v>25</v>
      </c>
      <c r="H17" s="8">
        <v>0.92</v>
      </c>
      <c r="I17" s="17">
        <f t="shared" si="0"/>
        <v>24.150000000000002</v>
      </c>
      <c r="J17" s="12">
        <v>1.83</v>
      </c>
      <c r="K17" s="12">
        <v>0.51</v>
      </c>
      <c r="L17" s="6"/>
      <c r="M17" s="28">
        <f t="shared" si="5"/>
        <v>2.34</v>
      </c>
      <c r="N17" s="30">
        <f t="shared" si="2"/>
        <v>22.32</v>
      </c>
      <c r="O17" s="6">
        <f t="shared" si="3"/>
        <v>22.32</v>
      </c>
      <c r="P17" s="31">
        <f t="shared" si="4"/>
        <v>21.810000000000002</v>
      </c>
    </row>
    <row r="18" spans="1:20" x14ac:dyDescent="0.25">
      <c r="A18" s="16">
        <v>14</v>
      </c>
      <c r="B18" s="10" t="s">
        <v>23</v>
      </c>
      <c r="C18" s="10" t="s">
        <v>38</v>
      </c>
      <c r="D18" s="8"/>
      <c r="E18" s="8"/>
      <c r="F18" s="8">
        <v>16</v>
      </c>
      <c r="G18" s="8">
        <v>16</v>
      </c>
      <c r="H18" s="8">
        <v>0.92</v>
      </c>
      <c r="I18" s="17">
        <f t="shared" si="0"/>
        <v>15.456</v>
      </c>
      <c r="J18" s="12">
        <v>11.83</v>
      </c>
      <c r="K18" s="12">
        <f>0.431</f>
        <v>0.43099999999999999</v>
      </c>
      <c r="L18" s="6"/>
      <c r="M18" s="28">
        <f t="shared" si="5"/>
        <v>12.260999999999999</v>
      </c>
      <c r="N18" s="30">
        <f t="shared" si="2"/>
        <v>3.6259999999999994</v>
      </c>
      <c r="O18" s="6">
        <f t="shared" si="3"/>
        <v>3.6259999999999994</v>
      </c>
      <c r="P18" s="31">
        <f t="shared" si="4"/>
        <v>3.1950000000000003</v>
      </c>
      <c r="T18" s="54"/>
    </row>
    <row r="19" spans="1:20" x14ac:dyDescent="0.25">
      <c r="A19" s="16">
        <v>15</v>
      </c>
      <c r="B19" s="10" t="s">
        <v>24</v>
      </c>
      <c r="C19" s="9" t="s">
        <v>39</v>
      </c>
      <c r="D19" s="8"/>
      <c r="E19" s="8"/>
      <c r="F19" s="8">
        <v>6.3</v>
      </c>
      <c r="G19" s="8">
        <v>6.3</v>
      </c>
      <c r="H19" s="8">
        <v>0.92</v>
      </c>
      <c r="I19" s="17">
        <f t="shared" si="0"/>
        <v>6.0858000000000008</v>
      </c>
      <c r="J19" s="12">
        <v>2.4590000000000001</v>
      </c>
      <c r="K19" s="12">
        <v>9.7000000000000003E-2</v>
      </c>
      <c r="L19" s="6"/>
      <c r="M19" s="28">
        <f t="shared" si="5"/>
        <v>2.556</v>
      </c>
      <c r="N19" s="30">
        <f t="shared" si="2"/>
        <v>3.6268000000000007</v>
      </c>
      <c r="O19" s="6">
        <f t="shared" si="3"/>
        <v>3.6268000000000007</v>
      </c>
      <c r="P19" s="31">
        <f t="shared" si="4"/>
        <v>3.5298000000000007</v>
      </c>
    </row>
    <row r="20" spans="1:20" x14ac:dyDescent="0.25">
      <c r="A20" s="16">
        <v>16</v>
      </c>
      <c r="B20" s="10" t="s">
        <v>25</v>
      </c>
      <c r="C20" s="9" t="s">
        <v>39</v>
      </c>
      <c r="D20" s="8"/>
      <c r="E20" s="8"/>
      <c r="F20" s="8">
        <v>6.3</v>
      </c>
      <c r="G20" s="8">
        <v>6.3</v>
      </c>
      <c r="H20" s="8">
        <v>0.92</v>
      </c>
      <c r="I20" s="17">
        <f t="shared" si="0"/>
        <v>6.0858000000000008</v>
      </c>
      <c r="J20" s="12">
        <v>2.4590000000000001</v>
      </c>
      <c r="K20" s="5" t="s">
        <v>45</v>
      </c>
      <c r="L20" s="6"/>
      <c r="M20" s="28">
        <f>J20</f>
        <v>2.4590000000000001</v>
      </c>
      <c r="N20" s="30">
        <f t="shared" si="2"/>
        <v>3.6268000000000007</v>
      </c>
      <c r="O20" s="6">
        <f t="shared" si="3"/>
        <v>3.6268000000000007</v>
      </c>
      <c r="P20" s="31">
        <f t="shared" si="4"/>
        <v>3.6268000000000007</v>
      </c>
    </row>
    <row r="21" spans="1:20" x14ac:dyDescent="0.25">
      <c r="A21" s="16">
        <v>17</v>
      </c>
      <c r="B21" s="10" t="s">
        <v>26</v>
      </c>
      <c r="C21" s="9" t="s">
        <v>39</v>
      </c>
      <c r="D21" s="8"/>
      <c r="E21" s="8"/>
      <c r="F21" s="8">
        <v>1.6</v>
      </c>
      <c r="G21" s="8">
        <v>1.6</v>
      </c>
      <c r="H21" s="8">
        <v>0.92</v>
      </c>
      <c r="I21" s="17">
        <f t="shared" si="0"/>
        <v>1.5456000000000003</v>
      </c>
      <c r="J21" s="12">
        <v>0.27500000000000002</v>
      </c>
      <c r="K21" s="12">
        <f>0.32+0.41+0.099</f>
        <v>0.82899999999999996</v>
      </c>
      <c r="L21" s="6"/>
      <c r="M21" s="28">
        <f t="shared" si="5"/>
        <v>1.1040000000000001</v>
      </c>
      <c r="N21" s="30">
        <f t="shared" si="2"/>
        <v>1.2706000000000004</v>
      </c>
      <c r="O21" s="6">
        <f t="shared" si="3"/>
        <v>1.2706000000000004</v>
      </c>
      <c r="P21" s="31">
        <f t="shared" si="4"/>
        <v>0.44160000000000021</v>
      </c>
    </row>
    <row r="22" spans="1:20" x14ac:dyDescent="0.25">
      <c r="A22" s="16">
        <v>18</v>
      </c>
      <c r="B22" s="10" t="s">
        <v>27</v>
      </c>
      <c r="C22" s="9" t="s">
        <v>39</v>
      </c>
      <c r="D22" s="8"/>
      <c r="E22" s="8"/>
      <c r="F22" s="8">
        <v>2.5</v>
      </c>
      <c r="G22" s="8">
        <v>2.5</v>
      </c>
      <c r="H22" s="8">
        <v>0.92</v>
      </c>
      <c r="I22" s="17">
        <f t="shared" si="0"/>
        <v>2.4150000000000005</v>
      </c>
      <c r="J22" s="12">
        <v>1.01</v>
      </c>
      <c r="K22" s="12">
        <f>0.25+0.088</f>
        <v>0.33799999999999997</v>
      </c>
      <c r="L22" s="6"/>
      <c r="M22" s="28">
        <f t="shared" si="5"/>
        <v>1.3479999999999999</v>
      </c>
      <c r="N22" s="30">
        <f t="shared" si="2"/>
        <v>1.4050000000000005</v>
      </c>
      <c r="O22" s="6">
        <f t="shared" si="3"/>
        <v>1.4050000000000005</v>
      </c>
      <c r="P22" s="31">
        <f t="shared" si="4"/>
        <v>1.0670000000000006</v>
      </c>
    </row>
    <row r="23" spans="1:20" x14ac:dyDescent="0.25">
      <c r="A23" s="16">
        <v>19</v>
      </c>
      <c r="B23" s="10" t="s">
        <v>28</v>
      </c>
      <c r="C23" s="9" t="s">
        <v>39</v>
      </c>
      <c r="D23" s="8"/>
      <c r="E23" s="8"/>
      <c r="F23" s="8">
        <v>1.6</v>
      </c>
      <c r="G23" s="8">
        <v>1.6</v>
      </c>
      <c r="H23" s="8">
        <v>0.92</v>
      </c>
      <c r="I23" s="17">
        <f t="shared" si="0"/>
        <v>1.5456000000000003</v>
      </c>
      <c r="J23" s="12">
        <v>0.26500000000000001</v>
      </c>
      <c r="K23" s="5" t="s">
        <v>45</v>
      </c>
      <c r="L23" s="6"/>
      <c r="M23" s="28">
        <f>J23</f>
        <v>0.26500000000000001</v>
      </c>
      <c r="N23" s="30">
        <f t="shared" si="2"/>
        <v>1.2806000000000002</v>
      </c>
      <c r="O23" s="6">
        <f t="shared" si="3"/>
        <v>1.2806000000000002</v>
      </c>
      <c r="P23" s="31">
        <f t="shared" si="4"/>
        <v>1.2806000000000002</v>
      </c>
    </row>
    <row r="24" spans="1:20" x14ac:dyDescent="0.25">
      <c r="A24" s="16">
        <v>20</v>
      </c>
      <c r="B24" s="10" t="s">
        <v>29</v>
      </c>
      <c r="C24" s="9" t="s">
        <v>39</v>
      </c>
      <c r="D24" s="8"/>
      <c r="E24" s="8"/>
      <c r="F24" s="8">
        <v>1.6</v>
      </c>
      <c r="G24" s="8">
        <v>1.6</v>
      </c>
      <c r="H24" s="8">
        <v>0.92</v>
      </c>
      <c r="I24" s="17">
        <f t="shared" si="0"/>
        <v>1.5456000000000003</v>
      </c>
      <c r="J24" s="12">
        <v>0.375</v>
      </c>
      <c r="K24" s="12">
        <v>1.1499999999999999</v>
      </c>
      <c r="L24" s="6"/>
      <c r="M24" s="28">
        <f t="shared" si="5"/>
        <v>1.5249999999999999</v>
      </c>
      <c r="N24" s="30">
        <f t="shared" si="2"/>
        <v>1.1706000000000003</v>
      </c>
      <c r="O24" s="6">
        <f t="shared" si="3"/>
        <v>1.1706000000000003</v>
      </c>
      <c r="P24" s="31">
        <f t="shared" si="4"/>
        <v>2.0600000000000396E-2</v>
      </c>
    </row>
    <row r="25" spans="1:20" x14ac:dyDescent="0.25">
      <c r="A25" s="16">
        <v>21</v>
      </c>
      <c r="B25" s="10" t="s">
        <v>30</v>
      </c>
      <c r="C25" s="9" t="s">
        <v>39</v>
      </c>
      <c r="D25" s="8"/>
      <c r="E25" s="8"/>
      <c r="F25" s="8">
        <v>4</v>
      </c>
      <c r="G25" s="8">
        <v>4</v>
      </c>
      <c r="H25" s="8">
        <v>0.92</v>
      </c>
      <c r="I25" s="17">
        <f t="shared" si="0"/>
        <v>3.8639999999999999</v>
      </c>
      <c r="J25" s="12">
        <v>3.06</v>
      </c>
      <c r="K25" s="12">
        <f>0.09</f>
        <v>0.09</v>
      </c>
      <c r="L25" s="6"/>
      <c r="M25" s="28">
        <f t="shared" si="5"/>
        <v>3.15</v>
      </c>
      <c r="N25" s="30">
        <f t="shared" si="2"/>
        <v>0.80399999999999983</v>
      </c>
      <c r="O25" s="6">
        <f t="shared" si="3"/>
        <v>0.80399999999999983</v>
      </c>
      <c r="P25" s="31">
        <f t="shared" si="4"/>
        <v>0.71399999999999997</v>
      </c>
    </row>
    <row r="26" spans="1:20" x14ac:dyDescent="0.25">
      <c r="A26" s="16">
        <v>22</v>
      </c>
      <c r="B26" s="10" t="s">
        <v>31</v>
      </c>
      <c r="C26" s="9" t="s">
        <v>40</v>
      </c>
      <c r="D26" s="8"/>
      <c r="E26" s="8"/>
      <c r="F26" s="8">
        <v>10</v>
      </c>
      <c r="G26" s="8">
        <v>10</v>
      </c>
      <c r="H26" s="8">
        <v>0.92</v>
      </c>
      <c r="I26" s="17">
        <f t="shared" si="0"/>
        <v>9.6600000000000019</v>
      </c>
      <c r="J26" s="12">
        <v>7.9</v>
      </c>
      <c r="K26" s="12">
        <f>0.0719+0.0713+0.055+0.068</f>
        <v>0.26619999999999999</v>
      </c>
      <c r="L26" s="6"/>
      <c r="M26" s="28">
        <f t="shared" si="5"/>
        <v>8.1661999999999999</v>
      </c>
      <c r="N26" s="30">
        <f t="shared" si="2"/>
        <v>1.7600000000000016</v>
      </c>
      <c r="O26" s="6">
        <f t="shared" si="3"/>
        <v>1.7600000000000016</v>
      </c>
      <c r="P26" s="31">
        <f t="shared" si="4"/>
        <v>1.493800000000002</v>
      </c>
    </row>
    <row r="27" spans="1:20" x14ac:dyDescent="0.25">
      <c r="A27" s="16">
        <v>23</v>
      </c>
      <c r="B27" s="10" t="s">
        <v>32</v>
      </c>
      <c r="C27" s="9" t="s">
        <v>40</v>
      </c>
      <c r="D27" s="8"/>
      <c r="E27" s="8"/>
      <c r="F27" s="8">
        <v>2.5</v>
      </c>
      <c r="G27" s="8">
        <v>2.5</v>
      </c>
      <c r="H27" s="8">
        <v>0.92</v>
      </c>
      <c r="I27" s="17">
        <f t="shared" si="0"/>
        <v>2.4150000000000005</v>
      </c>
      <c r="J27" s="12">
        <v>1.08</v>
      </c>
      <c r="K27" s="5" t="s">
        <v>45</v>
      </c>
      <c r="L27" s="6"/>
      <c r="M27" s="28">
        <f>J27</f>
        <v>1.08</v>
      </c>
      <c r="N27" s="30">
        <f t="shared" si="2"/>
        <v>1.3350000000000004</v>
      </c>
      <c r="O27" s="6">
        <f t="shared" si="3"/>
        <v>1.3350000000000004</v>
      </c>
      <c r="P27" s="31">
        <f t="shared" si="4"/>
        <v>1.3350000000000004</v>
      </c>
    </row>
    <row r="28" spans="1:20" x14ac:dyDescent="0.25">
      <c r="A28" s="16">
        <v>24</v>
      </c>
      <c r="B28" s="10" t="s">
        <v>33</v>
      </c>
      <c r="C28" s="9" t="s">
        <v>39</v>
      </c>
      <c r="D28" s="8"/>
      <c r="E28" s="8"/>
      <c r="F28" s="8">
        <v>6.3</v>
      </c>
      <c r="G28" s="8">
        <v>6.3</v>
      </c>
      <c r="H28" s="8">
        <v>0.92</v>
      </c>
      <c r="I28" s="17">
        <f t="shared" si="0"/>
        <v>6.0858000000000008</v>
      </c>
      <c r="J28" s="12">
        <v>1.31</v>
      </c>
      <c r="K28" s="5" t="s">
        <v>45</v>
      </c>
      <c r="L28" s="6"/>
      <c r="M28" s="28">
        <f>J28</f>
        <v>1.31</v>
      </c>
      <c r="N28" s="30">
        <f t="shared" si="2"/>
        <v>4.7758000000000003</v>
      </c>
      <c r="O28" s="6">
        <f t="shared" si="3"/>
        <v>4.7758000000000003</v>
      </c>
      <c r="P28" s="31">
        <f t="shared" si="4"/>
        <v>4.7758000000000003</v>
      </c>
    </row>
    <row r="29" spans="1:20" x14ac:dyDescent="0.25">
      <c r="A29" s="16">
        <v>25</v>
      </c>
      <c r="B29" s="10" t="s">
        <v>41</v>
      </c>
      <c r="C29" s="10" t="s">
        <v>35</v>
      </c>
      <c r="D29" s="8"/>
      <c r="E29" s="8"/>
      <c r="F29" s="8">
        <v>6.3</v>
      </c>
      <c r="G29" s="8"/>
      <c r="H29" s="15">
        <v>0.92</v>
      </c>
      <c r="I29" s="17">
        <f>((F29*H29)/100)*105</f>
        <v>6.0858000000000008</v>
      </c>
      <c r="J29" s="13">
        <v>0.3</v>
      </c>
      <c r="K29" s="5" t="s">
        <v>45</v>
      </c>
      <c r="L29" s="6"/>
      <c r="M29" s="28">
        <f>J29</f>
        <v>0.3</v>
      </c>
      <c r="N29" s="30">
        <f t="shared" si="2"/>
        <v>5.7858000000000009</v>
      </c>
      <c r="O29" s="6">
        <f t="shared" si="3"/>
        <v>5.7858000000000009</v>
      </c>
      <c r="P29" s="31">
        <f t="shared" si="4"/>
        <v>5.7858000000000009</v>
      </c>
    </row>
    <row r="30" spans="1:20" x14ac:dyDescent="0.25">
      <c r="A30" s="16">
        <v>26</v>
      </c>
      <c r="B30" s="10" t="s">
        <v>42</v>
      </c>
      <c r="C30" s="10" t="s">
        <v>38</v>
      </c>
      <c r="D30" s="8"/>
      <c r="E30" s="8"/>
      <c r="F30" s="8">
        <v>40</v>
      </c>
      <c r="G30" s="8">
        <v>40</v>
      </c>
      <c r="H30" s="11"/>
      <c r="I30" s="8" t="s">
        <v>45</v>
      </c>
      <c r="J30" s="4" t="s">
        <v>45</v>
      </c>
      <c r="K30" s="5" t="s">
        <v>45</v>
      </c>
      <c r="L30" s="6"/>
      <c r="M30" s="6" t="s">
        <v>45</v>
      </c>
      <c r="N30" s="6" t="s">
        <v>45</v>
      </c>
      <c r="O30" s="6" t="s">
        <v>45</v>
      </c>
      <c r="P30" s="18" t="s">
        <v>45</v>
      </c>
    </row>
    <row r="31" spans="1:20" ht="15.75" thickBot="1" x14ac:dyDescent="0.3">
      <c r="A31" s="34">
        <v>27</v>
      </c>
      <c r="B31" s="45" t="s">
        <v>43</v>
      </c>
      <c r="C31" s="45" t="s">
        <v>39</v>
      </c>
      <c r="D31" s="46"/>
      <c r="E31" s="46"/>
      <c r="F31" s="46">
        <v>10</v>
      </c>
      <c r="G31" s="46">
        <v>10</v>
      </c>
      <c r="H31" s="47"/>
      <c r="I31" s="46" t="s">
        <v>45</v>
      </c>
      <c r="J31" s="48" t="s">
        <v>45</v>
      </c>
      <c r="K31" s="49" t="s">
        <v>45</v>
      </c>
      <c r="L31" s="50"/>
      <c r="M31" s="50" t="s">
        <v>45</v>
      </c>
      <c r="N31" s="50" t="s">
        <v>45</v>
      </c>
      <c r="O31" s="50" t="s">
        <v>45</v>
      </c>
      <c r="P31" s="51" t="s">
        <v>45</v>
      </c>
    </row>
    <row r="32" spans="1:20" s="52" customFormat="1" ht="15.75" thickBot="1" x14ac:dyDescent="0.3">
      <c r="A32" s="56" t="s">
        <v>51</v>
      </c>
      <c r="B32" s="57"/>
      <c r="C32" s="58"/>
      <c r="D32" s="58"/>
      <c r="E32" s="58"/>
      <c r="F32" s="58">
        <f>F5+F6+F7+F8+F9+F10+F11+F12+F13+F14+F15+F16+F17+F18+F19+F20+F21+F22+F23+F24+F25+F26+F27+F28+F29+F30+F31</f>
        <v>473.30000000000013</v>
      </c>
      <c r="G32" s="58">
        <f>G5+G6+G7+G8+G9+G10+G11+G12+G13+G14+G15+G16+G17+G18+G19+G20+G21+G22+G23+G24+G25+G26+G27+G28+G29+G30+G31</f>
        <v>467.00000000000011</v>
      </c>
      <c r="H32" s="58"/>
      <c r="I32" s="59">
        <f>I5+I6+I7+I8+I9+I10+I11+I12+I13+I14+I15+I16+I17+I18+I19+I20+I21+I22+I23+I24+I25+I26+I27+I28+I29</f>
        <v>408.90780000000001</v>
      </c>
      <c r="J32" s="58"/>
      <c r="K32" s="58"/>
      <c r="L32" s="58"/>
      <c r="M32" s="59">
        <f>M5+M6+M7+M8+M9+M10+M11+M12+M13+M14+M15+M16+M17+M18+M19+M20+M21+M22+M23+M24+M25+M26+M27+M28+M29</f>
        <v>313.39812000000001</v>
      </c>
      <c r="N32" s="58"/>
      <c r="O32" s="58"/>
      <c r="P32" s="60">
        <f>P5+P6+P7+P8+P9+P10+P12+P13+P16+P17+P18+P19+P20+P21+P22+P23+P24+P25+P26+P27+P28+P29</f>
        <v>124.46568000000001</v>
      </c>
      <c r="R32" s="33"/>
    </row>
    <row r="33" spans="1:16" s="3" customFormat="1" x14ac:dyDescent="0.25">
      <c r="B33" s="7"/>
    </row>
    <row r="34" spans="1:16" s="3" customFormat="1" x14ac:dyDescent="0.25">
      <c r="A34" s="61" t="s">
        <v>57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s="3" customFormat="1" x14ac:dyDescent="0.25"/>
    <row r="36" spans="1:16" s="3" customFormat="1" x14ac:dyDescent="0.25"/>
    <row r="37" spans="1:16" s="3" customFormat="1" x14ac:dyDescent="0.25"/>
    <row r="38" spans="1:16" s="3" customFormat="1" x14ac:dyDescent="0.25"/>
    <row r="39" spans="1:16" s="3" customFormat="1" x14ac:dyDescent="0.25"/>
    <row r="40" spans="1:16" s="3" customFormat="1" x14ac:dyDescent="0.25"/>
    <row r="41" spans="1:16" s="3" customFormat="1" x14ac:dyDescent="0.25"/>
    <row r="42" spans="1:16" s="3" customFormat="1" x14ac:dyDescent="0.25"/>
    <row r="43" spans="1:16" s="3" customFormat="1" x14ac:dyDescent="0.25"/>
    <row r="44" spans="1:16" s="3" customFormat="1" x14ac:dyDescent="0.25"/>
    <row r="45" spans="1:16" s="3" customFormat="1" x14ac:dyDescent="0.25"/>
    <row r="46" spans="1:16" s="3" customFormat="1" x14ac:dyDescent="0.25"/>
    <row r="47" spans="1:16" s="3" customFormat="1" x14ac:dyDescent="0.25"/>
    <row r="48" spans="1:16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8" s="3" customFormat="1" x14ac:dyDescent="0.25"/>
    <row r="290" spans="1:18" s="3" customFormat="1" x14ac:dyDescent="0.25"/>
    <row r="291" spans="1:18" s="3" customFormat="1" x14ac:dyDescent="0.25"/>
    <row r="292" spans="1:18" s="3" customFormat="1" x14ac:dyDescent="0.25"/>
    <row r="293" spans="1:18" s="3" customFormat="1" x14ac:dyDescent="0.25"/>
    <row r="294" spans="1:18" s="3" customFormat="1" x14ac:dyDescent="0.25"/>
    <row r="295" spans="1:18" s="3" customFormat="1" x14ac:dyDescent="0.25"/>
    <row r="296" spans="1:18" s="3" customFormat="1" x14ac:dyDescent="0.25"/>
    <row r="297" spans="1:18" s="3" customFormat="1" x14ac:dyDescent="0.25"/>
    <row r="298" spans="1:18" s="3" customFormat="1" x14ac:dyDescent="0.25"/>
    <row r="299" spans="1:18" s="3" customFormat="1" x14ac:dyDescent="0.25"/>
    <row r="300" spans="1:18" s="3" customFormat="1" x14ac:dyDescent="0.25"/>
    <row r="301" spans="1:18" s="3" customFormat="1" x14ac:dyDescent="0.25"/>
    <row r="302" spans="1:18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R302" s="3"/>
    </row>
  </sheetData>
  <mergeCells count="17">
    <mergeCell ref="A32:B32"/>
    <mergeCell ref="A1:P1"/>
    <mergeCell ref="A34:P34"/>
    <mergeCell ref="P2:P3"/>
    <mergeCell ref="F2:G2"/>
    <mergeCell ref="A2:A3"/>
    <mergeCell ref="B2:B3"/>
    <mergeCell ref="I2:I3"/>
    <mergeCell ref="D2:D3"/>
    <mergeCell ref="C2:C3"/>
    <mergeCell ref="E2:E3"/>
    <mergeCell ref="H2:H3"/>
    <mergeCell ref="K2:K3"/>
    <mergeCell ref="J2:J3"/>
    <mergeCell ref="L2:L3"/>
    <mergeCell ref="M2:M3"/>
    <mergeCell ref="O2:O3"/>
  </mergeCells>
  <pageMargins left="0.70866141732283472" right="0.11811023622047245" top="0.19685039370078741" bottom="0.15748031496062992" header="0.31496062992125984" footer="0.31496062992125984"/>
  <pageSetup paperSize="9" scale="80" orientation="landscape" r:id="rId1"/>
  <colBreaks count="1" manualBreakCount="1">
    <brk id="16" max="3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2012-08-08T06:53:25Z</dcterms:modified>
</cp:coreProperties>
</file>